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d797a0a1a35464d0/Documents/CMTN FILE/WInter 2024/ENTREP/"/>
    </mc:Choice>
  </mc:AlternateContent>
  <xr:revisionPtr revIDLastSave="92" documentId="8_{C81D2A9A-812F-4150-AF8F-E6DA3E4BE16C}" xr6:coauthVersionLast="47" xr6:coauthVersionMax="47" xr10:uidLastSave="{E0D1B436-8DA1-46E4-9B35-C516FD751406}"/>
  <bookViews>
    <workbookView xWindow="-108" yWindow="-108" windowWidth="23256" windowHeight="13896" tabRatio="899" activeTab="3" xr2:uid="{B44B3249-ADCF-CB44-8C1E-181EBA6D7EDD}"/>
  </bookViews>
  <sheets>
    <sheet name="Start Up Costs  " sheetId="12" r:id="rId1"/>
    <sheet name="Income Statement Year 1 " sheetId="1" r:id="rId2"/>
    <sheet name="Income Statement Year 2 " sheetId="2" r:id="rId3"/>
    <sheet name="Income Statement Year 3" sheetId="3" r:id="rId4"/>
    <sheet name="Cash Flow Summary" sheetId="13" r:id="rId5"/>
    <sheet name="Cash Flow 1-3" sheetId="11" r:id="rId6"/>
    <sheet name="Balance Sheet Year 1&amp; 3"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3" l="1"/>
  <c r="T13" i="3" s="1"/>
  <c r="S12" i="3"/>
  <c r="T12" i="3" s="1"/>
  <c r="S10" i="3"/>
  <c r="T10" i="3" s="1"/>
  <c r="S9" i="3"/>
  <c r="T9" i="3" s="1"/>
  <c r="S12" i="2"/>
  <c r="T12" i="2" s="1"/>
  <c r="S8" i="2"/>
  <c r="S11" i="2"/>
  <c r="T11" i="2" s="1"/>
  <c r="S9" i="2"/>
  <c r="T9" i="2" s="1"/>
  <c r="T8" i="2"/>
  <c r="T12" i="1"/>
  <c r="T8" i="1"/>
  <c r="T10" i="1"/>
  <c r="T11" i="1"/>
  <c r="S8" i="1"/>
  <c r="S10" i="1"/>
  <c r="S11" i="1"/>
  <c r="T7" i="1"/>
  <c r="S7" i="1"/>
  <c r="B34" i="12"/>
  <c r="B28" i="12"/>
  <c r="P12" i="11"/>
  <c r="O56" i="11"/>
  <c r="P56" i="11"/>
  <c r="P2" i="11"/>
  <c r="P10" i="11"/>
  <c r="P7" i="11"/>
  <c r="P16" i="13"/>
  <c r="AR39" i="13"/>
  <c r="AR23" i="13"/>
  <c r="AR24" i="13"/>
  <c r="AR25" i="13"/>
  <c r="AR26" i="13"/>
  <c r="AR27" i="13"/>
  <c r="AR28" i="13"/>
  <c r="AR29" i="13"/>
  <c r="AR30" i="13"/>
  <c r="AR31" i="13"/>
  <c r="AR32" i="13"/>
  <c r="AR33" i="13"/>
  <c r="AR34" i="13"/>
  <c r="AR35" i="13"/>
  <c r="AR36" i="13"/>
  <c r="AR37" i="13"/>
  <c r="AR38" i="13"/>
  <c r="AD21" i="13"/>
  <c r="AD22" i="13"/>
  <c r="AD23" i="13"/>
  <c r="AD24" i="13"/>
  <c r="AD25" i="13"/>
  <c r="AD26" i="13"/>
  <c r="AD27" i="13"/>
  <c r="AD28" i="13"/>
  <c r="AD29" i="13"/>
  <c r="AD30" i="13"/>
  <c r="AD31" i="13"/>
  <c r="AD32" i="13"/>
  <c r="AD33" i="13"/>
  <c r="AD34" i="13"/>
  <c r="AD35" i="13"/>
  <c r="AD36" i="13"/>
  <c r="AD37" i="13"/>
  <c r="AD38" i="13"/>
  <c r="AD39" i="13"/>
  <c r="P21" i="13"/>
  <c r="P23" i="13"/>
  <c r="P26" i="13"/>
  <c r="P39" i="13"/>
  <c r="Q60" i="13"/>
  <c r="AE60" i="13"/>
  <c r="AR56" i="11"/>
  <c r="AR54" i="11"/>
  <c r="AR38" i="11"/>
  <c r="AR12" i="11"/>
  <c r="AD54" i="11"/>
  <c r="AD12" i="11"/>
  <c r="P54" i="11"/>
  <c r="P38" i="11"/>
  <c r="AD35" i="11"/>
  <c r="AD18" i="11"/>
  <c r="AD19" i="11"/>
  <c r="AD20" i="11"/>
  <c r="AD21" i="11"/>
  <c r="AD22" i="11"/>
  <c r="AD23" i="11"/>
  <c r="AD24" i="11"/>
  <c r="AD25" i="11"/>
  <c r="AD26" i="11"/>
  <c r="AD27" i="11"/>
  <c r="AD28" i="11"/>
  <c r="AD29" i="11"/>
  <c r="AD30" i="11"/>
  <c r="AD31" i="11"/>
  <c r="AD32" i="11"/>
  <c r="AD33" i="11"/>
  <c r="AD34" i="11"/>
  <c r="AD17" i="11"/>
  <c r="AD8" i="11"/>
  <c r="AD9" i="11"/>
  <c r="AD10" i="11"/>
  <c r="AD11" i="11"/>
  <c r="AD7" i="11"/>
  <c r="AD56" i="11"/>
  <c r="AD38" i="11"/>
  <c r="H56" i="11"/>
  <c r="G56" i="11"/>
  <c r="N56" i="11"/>
  <c r="AP54" i="11"/>
  <c r="AP56" i="11"/>
  <c r="G10" i="11"/>
  <c r="H38" i="11"/>
  <c r="I38" i="11"/>
  <c r="J38" i="11"/>
  <c r="K38" i="11"/>
  <c r="L38" i="11"/>
  <c r="M38" i="11"/>
  <c r="N38" i="11"/>
  <c r="O38" i="11"/>
  <c r="G38" i="11"/>
  <c r="G33" i="11"/>
  <c r="G32" i="11"/>
  <c r="G27" i="11"/>
  <c r="G24" i="11"/>
  <c r="G23" i="11"/>
  <c r="AG55" i="13"/>
  <c r="AG56" i="13" s="1"/>
  <c r="AG58" i="13" s="1"/>
  <c r="AF16" i="13"/>
  <c r="AF55" i="13"/>
  <c r="AF56" i="13" s="1"/>
  <c r="S55" i="13"/>
  <c r="S56" i="13" s="1"/>
  <c r="S58" i="13" s="1"/>
  <c r="T55" i="13"/>
  <c r="T56" i="13" s="1"/>
  <c r="T58" i="13" s="1"/>
  <c r="U55" i="13"/>
  <c r="V55" i="13"/>
  <c r="V56" i="13" s="1"/>
  <c r="V58" i="13" s="1"/>
  <c r="W55" i="13"/>
  <c r="W56" i="13" s="1"/>
  <c r="W58" i="13" s="1"/>
  <c r="X55" i="13"/>
  <c r="X56" i="13" s="1"/>
  <c r="X58" i="13" s="1"/>
  <c r="Y55" i="13"/>
  <c r="Y56" i="13" s="1"/>
  <c r="Y58" i="13" s="1"/>
  <c r="Z55" i="13"/>
  <c r="Z56" i="13" s="1"/>
  <c r="Z58" i="13" s="1"/>
  <c r="AA55" i="13"/>
  <c r="AA56" i="13" s="1"/>
  <c r="AA58" i="13" s="1"/>
  <c r="AB55" i="13"/>
  <c r="AB56" i="13" s="1"/>
  <c r="AB58" i="13" s="1"/>
  <c r="AC55" i="13"/>
  <c r="AC56" i="13" s="1"/>
  <c r="AC58" i="13" s="1"/>
  <c r="R55" i="13"/>
  <c r="F18" i="1"/>
  <c r="I18" i="1"/>
  <c r="L18" i="1"/>
  <c r="G55" i="13"/>
  <c r="G56" i="13" s="1"/>
  <c r="M18" i="1"/>
  <c r="L31" i="1"/>
  <c r="K18" i="1"/>
  <c r="J18" i="1"/>
  <c r="I28" i="1"/>
  <c r="I31" i="1"/>
  <c r="H18" i="1"/>
  <c r="G18" i="1"/>
  <c r="G36" i="1"/>
  <c r="F28" i="1"/>
  <c r="F31" i="1"/>
  <c r="E19" i="1"/>
  <c r="E20" i="1"/>
  <c r="E21" i="1"/>
  <c r="E22" i="1"/>
  <c r="E23" i="1"/>
  <c r="E24" i="1"/>
  <c r="E25" i="1"/>
  <c r="E27" i="1"/>
  <c r="E28" i="1"/>
  <c r="E30" i="1"/>
  <c r="E31" i="1"/>
  <c r="E32" i="1"/>
  <c r="E33" i="1"/>
  <c r="E36" i="1"/>
  <c r="E37" i="1"/>
  <c r="E17" i="1"/>
  <c r="G37" i="13"/>
  <c r="G36" i="13"/>
  <c r="E34" i="1" s="1"/>
  <c r="G31" i="13"/>
  <c r="E29" i="1" s="1"/>
  <c r="G28" i="13"/>
  <c r="E26" i="1" s="1"/>
  <c r="G27" i="13"/>
  <c r="F42" i="13"/>
  <c r="H39" i="13"/>
  <c r="I39" i="13" s="1"/>
  <c r="J39" i="13" s="1"/>
  <c r="K39" i="13" s="1"/>
  <c r="L39" i="13" s="1"/>
  <c r="M39" i="13" s="1"/>
  <c r="N39" i="13" s="1"/>
  <c r="O39" i="13" s="1"/>
  <c r="R39" i="13" s="1"/>
  <c r="S39" i="13" s="1"/>
  <c r="U39" i="13" s="1"/>
  <c r="H30" i="13"/>
  <c r="I30" i="13" s="1"/>
  <c r="J30" i="13" s="1"/>
  <c r="K30" i="13" s="1"/>
  <c r="L30" i="13" s="1"/>
  <c r="J28" i="1" s="1"/>
  <c r="H33" i="13"/>
  <c r="I33" i="13" s="1"/>
  <c r="J33" i="13" s="1"/>
  <c r="K33" i="13" s="1"/>
  <c r="L33" i="13" s="1"/>
  <c r="M33" i="13" s="1"/>
  <c r="N33" i="13" s="1"/>
  <c r="O33" i="13" s="1"/>
  <c r="R33" i="13" s="1"/>
  <c r="H34" i="13"/>
  <c r="H29" i="13"/>
  <c r="H22" i="13"/>
  <c r="G14" i="13"/>
  <c r="E10" i="1" s="1"/>
  <c r="AR59" i="13"/>
  <c r="AD59" i="13"/>
  <c r="P59" i="13"/>
  <c r="AR57" i="13"/>
  <c r="AD57" i="13"/>
  <c r="P57" i="13"/>
  <c r="F55" i="13"/>
  <c r="AR54" i="13"/>
  <c r="AD54" i="13"/>
  <c r="F54" i="13"/>
  <c r="G54" i="13" s="1"/>
  <c r="H54" i="13" s="1"/>
  <c r="I54" i="13" s="1"/>
  <c r="J54" i="13" s="1"/>
  <c r="K54" i="13" s="1"/>
  <c r="L54" i="13" s="1"/>
  <c r="M54" i="13" s="1"/>
  <c r="N54" i="13" s="1"/>
  <c r="O54" i="13" s="1"/>
  <c r="P54" i="13" s="1"/>
  <c r="AR53" i="13"/>
  <c r="AD53" i="13"/>
  <c r="F53" i="13"/>
  <c r="G53" i="13" s="1"/>
  <c r="H53" i="13" s="1"/>
  <c r="I53" i="13" s="1"/>
  <c r="J53" i="13" s="1"/>
  <c r="K53" i="13" s="1"/>
  <c r="L53" i="13" s="1"/>
  <c r="M53" i="13" s="1"/>
  <c r="N53" i="13" s="1"/>
  <c r="O53" i="13" s="1"/>
  <c r="AR52" i="13"/>
  <c r="AD52" i="13"/>
  <c r="F52" i="13"/>
  <c r="AR51" i="13"/>
  <c r="AD51" i="13"/>
  <c r="P51" i="13"/>
  <c r="AR50" i="13"/>
  <c r="E50" i="13"/>
  <c r="D50" i="13"/>
  <c r="AR49" i="13"/>
  <c r="S49" i="13"/>
  <c r="U49" i="13" s="1"/>
  <c r="W49" i="13" s="1"/>
  <c r="Y49" i="13" s="1"/>
  <c r="AA49" i="13" s="1"/>
  <c r="AC49" i="13" s="1"/>
  <c r="AF49" i="13" s="1"/>
  <c r="F49" i="13"/>
  <c r="G49" i="13" s="1"/>
  <c r="H49" i="13" s="1"/>
  <c r="I49" i="13" s="1"/>
  <c r="J49" i="13" s="1"/>
  <c r="AR48" i="13"/>
  <c r="S48" i="13"/>
  <c r="U48" i="13" s="1"/>
  <c r="W48" i="13" s="1"/>
  <c r="Y48" i="13" s="1"/>
  <c r="AA48" i="13" s="1"/>
  <c r="AC48" i="13" s="1"/>
  <c r="AF48" i="13" s="1"/>
  <c r="K48" i="13"/>
  <c r="L48" i="13" s="1"/>
  <c r="M48" i="13" s="1"/>
  <c r="N48" i="13" s="1"/>
  <c r="O48" i="13" s="1"/>
  <c r="R48" i="13" s="1"/>
  <c r="T48" i="13" s="1"/>
  <c r="V48" i="13" s="1"/>
  <c r="F48" i="13"/>
  <c r="G48" i="13" s="1"/>
  <c r="H48" i="13" s="1"/>
  <c r="AR47" i="13"/>
  <c r="S47" i="13"/>
  <c r="U47" i="13" s="1"/>
  <c r="K47" i="13"/>
  <c r="L47" i="13" s="1"/>
  <c r="M47" i="13" s="1"/>
  <c r="N47" i="13" s="1"/>
  <c r="O47" i="13" s="1"/>
  <c r="R47" i="13" s="1"/>
  <c r="T47" i="13" s="1"/>
  <c r="V47" i="13" s="1"/>
  <c r="X47" i="13" s="1"/>
  <c r="Z47" i="13" s="1"/>
  <c r="AB47" i="13" s="1"/>
  <c r="F47" i="13"/>
  <c r="G47" i="13" s="1"/>
  <c r="AR46" i="13"/>
  <c r="S46" i="13"/>
  <c r="U46" i="13" s="1"/>
  <c r="W46" i="13" s="1"/>
  <c r="Y46" i="13" s="1"/>
  <c r="AA46" i="13" s="1"/>
  <c r="AC46" i="13" s="1"/>
  <c r="AF46" i="13" s="1"/>
  <c r="K46" i="13"/>
  <c r="F46" i="13"/>
  <c r="G46" i="13" s="1"/>
  <c r="H46" i="13" s="1"/>
  <c r="I46" i="13" s="1"/>
  <c r="AR45" i="13"/>
  <c r="S45" i="13"/>
  <c r="U45" i="13" s="1"/>
  <c r="K45" i="13"/>
  <c r="L45" i="13" s="1"/>
  <c r="M45" i="13" s="1"/>
  <c r="N45" i="13" s="1"/>
  <c r="O45" i="13" s="1"/>
  <c r="R45" i="13" s="1"/>
  <c r="T45" i="13" s="1"/>
  <c r="V45" i="13" s="1"/>
  <c r="X45" i="13" s="1"/>
  <c r="Z45" i="13" s="1"/>
  <c r="AB45" i="13" s="1"/>
  <c r="F45" i="13"/>
  <c r="G45" i="13" s="1"/>
  <c r="AR44" i="13"/>
  <c r="S44" i="13"/>
  <c r="K44" i="13"/>
  <c r="L44" i="13" s="1"/>
  <c r="M44" i="13" s="1"/>
  <c r="F44" i="13"/>
  <c r="G44" i="13" s="1"/>
  <c r="AR43" i="13"/>
  <c r="AD43" i="13"/>
  <c r="P43" i="13"/>
  <c r="E42" i="13"/>
  <c r="D42" i="13"/>
  <c r="H38" i="13"/>
  <c r="I38" i="13" s="1"/>
  <c r="J38" i="13" s="1"/>
  <c r="K38" i="13" s="1"/>
  <c r="L38" i="13" s="1"/>
  <c r="M38" i="13" s="1"/>
  <c r="N38" i="13" s="1"/>
  <c r="O38" i="13" s="1"/>
  <c r="R38" i="13" s="1"/>
  <c r="S38" i="13" s="1"/>
  <c r="U38" i="13" s="1"/>
  <c r="H26" i="13"/>
  <c r="H25" i="13"/>
  <c r="H21" i="13"/>
  <c r="F19" i="1" s="1"/>
  <c r="R20" i="13"/>
  <c r="S20" i="13" s="1"/>
  <c r="U20" i="13" s="1"/>
  <c r="H19" i="13"/>
  <c r="I19" i="13" s="1"/>
  <c r="G17" i="1" s="1"/>
  <c r="F16" i="13"/>
  <c r="E16" i="13"/>
  <c r="D16" i="13"/>
  <c r="AQ15" i="13"/>
  <c r="AP15" i="13"/>
  <c r="AO15" i="13"/>
  <c r="AN15" i="13"/>
  <c r="AM15" i="13"/>
  <c r="AL15" i="13"/>
  <c r="AK15" i="13"/>
  <c r="AJ15" i="13"/>
  <c r="AI15" i="13"/>
  <c r="AH15" i="13"/>
  <c r="AG15" i="13"/>
  <c r="AF15" i="13"/>
  <c r="AC15" i="13"/>
  <c r="AB15" i="13"/>
  <c r="AA15" i="13"/>
  <c r="Z15" i="13"/>
  <c r="Y15" i="13"/>
  <c r="X15" i="13"/>
  <c r="W15" i="13"/>
  <c r="V15" i="13"/>
  <c r="U15" i="13"/>
  <c r="T15" i="13"/>
  <c r="S15" i="13"/>
  <c r="R15" i="13"/>
  <c r="P15" i="13"/>
  <c r="AQ14" i="13"/>
  <c r="AP14" i="13"/>
  <c r="AO14" i="13"/>
  <c r="AN14" i="13"/>
  <c r="AM14" i="13"/>
  <c r="AL14" i="13"/>
  <c r="AK14" i="13"/>
  <c r="AJ14" i="13"/>
  <c r="AI14" i="13"/>
  <c r="AH14" i="13"/>
  <c r="AG14" i="13"/>
  <c r="AF14" i="13"/>
  <c r="AC14" i="13"/>
  <c r="AB14" i="13"/>
  <c r="AA14" i="13"/>
  <c r="Z14" i="13"/>
  <c r="Y14" i="13"/>
  <c r="X14" i="13"/>
  <c r="W14" i="13"/>
  <c r="V14" i="13"/>
  <c r="U14" i="13"/>
  <c r="T14" i="13"/>
  <c r="S14" i="13"/>
  <c r="R14" i="13"/>
  <c r="AR13" i="13"/>
  <c r="AD13" i="13"/>
  <c r="H13" i="13"/>
  <c r="I13" i="13" s="1"/>
  <c r="AQ12" i="13"/>
  <c r="AP12" i="13"/>
  <c r="AO12" i="13"/>
  <c r="AN12" i="13"/>
  <c r="AM12" i="13"/>
  <c r="AL12" i="13"/>
  <c r="AK12" i="13"/>
  <c r="AJ12" i="13"/>
  <c r="AI12" i="13"/>
  <c r="AH12" i="13"/>
  <c r="AG12" i="13"/>
  <c r="AF12" i="13"/>
  <c r="AC12" i="13"/>
  <c r="AB12" i="13"/>
  <c r="AA12" i="13"/>
  <c r="Z12" i="13"/>
  <c r="Y12" i="13"/>
  <c r="X12" i="13"/>
  <c r="W12" i="13"/>
  <c r="V12" i="13"/>
  <c r="U12" i="13"/>
  <c r="T12" i="13"/>
  <c r="S12" i="13"/>
  <c r="R12" i="13"/>
  <c r="O12" i="13"/>
  <c r="N12" i="13"/>
  <c r="M12" i="13"/>
  <c r="L12" i="13"/>
  <c r="K12" i="13"/>
  <c r="J12" i="13"/>
  <c r="I12" i="13"/>
  <c r="H12" i="13"/>
  <c r="G12" i="13"/>
  <c r="AQ11" i="13"/>
  <c r="AP11" i="13"/>
  <c r="AO11" i="13"/>
  <c r="AN11" i="13"/>
  <c r="AM11" i="13"/>
  <c r="AL11" i="13"/>
  <c r="AK11" i="13"/>
  <c r="AJ11" i="13"/>
  <c r="AI11" i="13"/>
  <c r="AH11" i="13"/>
  <c r="AG11" i="13"/>
  <c r="AF11" i="13"/>
  <c r="AC11" i="13"/>
  <c r="AB11" i="13"/>
  <c r="AA11" i="13"/>
  <c r="Z11" i="13"/>
  <c r="Y11" i="13"/>
  <c r="X11" i="13"/>
  <c r="W11" i="13"/>
  <c r="V11" i="13"/>
  <c r="U11" i="13"/>
  <c r="T11" i="13"/>
  <c r="S11" i="13"/>
  <c r="R11" i="13"/>
  <c r="O11" i="13"/>
  <c r="N11" i="13"/>
  <c r="M11" i="13"/>
  <c r="L11" i="13"/>
  <c r="K11" i="13"/>
  <c r="J11" i="13"/>
  <c r="I11" i="13"/>
  <c r="H11" i="13"/>
  <c r="G11" i="13"/>
  <c r="T14" i="3" l="1"/>
  <c r="T13" i="2"/>
  <c r="AD55" i="13"/>
  <c r="R56" i="13"/>
  <c r="AF58" i="13"/>
  <c r="U56" i="13"/>
  <c r="U58" i="13" s="1"/>
  <c r="J37" i="1"/>
  <c r="F17" i="1"/>
  <c r="J36" i="1"/>
  <c r="M37" i="1"/>
  <c r="M36" i="1"/>
  <c r="G37" i="1"/>
  <c r="I22" i="13"/>
  <c r="F20" i="1"/>
  <c r="I29" i="13"/>
  <c r="F27" i="1"/>
  <c r="I25" i="13"/>
  <c r="F23" i="1"/>
  <c r="I34" i="13"/>
  <c r="F32" i="1"/>
  <c r="E35" i="1"/>
  <c r="H37" i="13"/>
  <c r="I26" i="13"/>
  <c r="F24" i="1"/>
  <c r="H31" i="1"/>
  <c r="K31" i="1"/>
  <c r="F37" i="1"/>
  <c r="L37" i="1"/>
  <c r="H28" i="1"/>
  <c r="L36" i="1"/>
  <c r="E63" i="13"/>
  <c r="J31" i="1"/>
  <c r="H37" i="1"/>
  <c r="K37" i="1"/>
  <c r="I37" i="1"/>
  <c r="F36" i="1"/>
  <c r="I36" i="1"/>
  <c r="G31" i="1"/>
  <c r="M31" i="1"/>
  <c r="G28" i="1"/>
  <c r="H36" i="1"/>
  <c r="K36" i="1"/>
  <c r="H55" i="13"/>
  <c r="F63" i="13"/>
  <c r="AR12" i="13"/>
  <c r="AR15" i="13"/>
  <c r="Z16" i="13"/>
  <c r="W16" i="13"/>
  <c r="V16" i="13"/>
  <c r="X16" i="13"/>
  <c r="Y16" i="13"/>
  <c r="AO16" i="13"/>
  <c r="E58" i="13"/>
  <c r="AK16" i="13"/>
  <c r="AJ16" i="13"/>
  <c r="G50" i="13"/>
  <c r="H44" i="13"/>
  <c r="I44" i="13" s="1"/>
  <c r="P12" i="13"/>
  <c r="AN16" i="13"/>
  <c r="AA16" i="13"/>
  <c r="AH16" i="13"/>
  <c r="AD15" i="13"/>
  <c r="AM16" i="13"/>
  <c r="P11" i="13"/>
  <c r="AP16" i="13"/>
  <c r="AQ16" i="13"/>
  <c r="AG16" i="13"/>
  <c r="U16" i="13"/>
  <c r="D63" i="13"/>
  <c r="AD12" i="13"/>
  <c r="AL16" i="13"/>
  <c r="AB16" i="13"/>
  <c r="AC16" i="13"/>
  <c r="R16" i="13"/>
  <c r="T16" i="13"/>
  <c r="AD14" i="13"/>
  <c r="T20" i="13"/>
  <c r="V20" i="13" s="1"/>
  <c r="X20" i="13" s="1"/>
  <c r="Z20" i="13" s="1"/>
  <c r="AB20" i="13" s="1"/>
  <c r="AC20" i="13" s="1"/>
  <c r="AF20" i="13" s="1"/>
  <c r="G52" i="13"/>
  <c r="S33" i="13"/>
  <c r="U33" i="13" s="1"/>
  <c r="T33" i="13"/>
  <c r="V33" i="13" s="1"/>
  <c r="X33" i="13" s="1"/>
  <c r="Z33" i="13" s="1"/>
  <c r="AB33" i="13" s="1"/>
  <c r="AC33" i="13" s="1"/>
  <c r="AF33" i="13" s="1"/>
  <c r="AG33" i="13" s="1"/>
  <c r="AH33" i="13" s="1"/>
  <c r="AI33" i="13" s="1"/>
  <c r="N44" i="13"/>
  <c r="H36" i="13"/>
  <c r="W45" i="13"/>
  <c r="Y45" i="13" s="1"/>
  <c r="AA45" i="13" s="1"/>
  <c r="AC45" i="13" s="1"/>
  <c r="AF45" i="13" s="1"/>
  <c r="X48" i="13"/>
  <c r="Z48" i="13" s="1"/>
  <c r="AB48" i="13" s="1"/>
  <c r="W20" i="13"/>
  <c r="Y20" i="13" s="1"/>
  <c r="AA20" i="13" s="1"/>
  <c r="J13" i="13"/>
  <c r="W47" i="13"/>
  <c r="Y47" i="13" s="1"/>
  <c r="AA47" i="13" s="1"/>
  <c r="AC47" i="13" s="1"/>
  <c r="AF47" i="13" s="1"/>
  <c r="J19" i="13"/>
  <c r="H17" i="1" s="1"/>
  <c r="AI16" i="13"/>
  <c r="AR14" i="13"/>
  <c r="M30" i="13"/>
  <c r="W38" i="13"/>
  <c r="Y38" i="13" s="1"/>
  <c r="AA38" i="13" s="1"/>
  <c r="T39" i="13"/>
  <c r="V39" i="13" s="1"/>
  <c r="X39" i="13" s="1"/>
  <c r="Z39" i="13" s="1"/>
  <c r="AB39" i="13" s="1"/>
  <c r="AC39" i="13" s="1"/>
  <c r="AF39" i="13" s="1"/>
  <c r="AG39" i="13" s="1"/>
  <c r="AH39" i="13" s="1"/>
  <c r="AI39" i="13" s="1"/>
  <c r="D58" i="13"/>
  <c r="D60" i="13" s="1"/>
  <c r="E6" i="13" s="1"/>
  <c r="H14" i="13"/>
  <c r="I21" i="13"/>
  <c r="I48" i="13"/>
  <c r="P48" i="13" s="1"/>
  <c r="F50" i="13"/>
  <c r="F58" i="13" s="1"/>
  <c r="P38" i="13"/>
  <c r="H23" i="13"/>
  <c r="S16" i="13"/>
  <c r="AR11" i="13"/>
  <c r="H45" i="13"/>
  <c r="I45" i="13" s="1"/>
  <c r="L46" i="13"/>
  <c r="M46" i="13" s="1"/>
  <c r="N46" i="13" s="1"/>
  <c r="O46" i="13" s="1"/>
  <c r="R46" i="13" s="1"/>
  <c r="T46" i="13" s="1"/>
  <c r="V46" i="13" s="1"/>
  <c r="X46" i="13" s="1"/>
  <c r="Z46" i="13" s="1"/>
  <c r="AB46" i="13" s="1"/>
  <c r="P53" i="13"/>
  <c r="W39" i="13"/>
  <c r="Y39" i="13" s="1"/>
  <c r="AA39" i="13" s="1"/>
  <c r="H47" i="13"/>
  <c r="I47" i="13" s="1"/>
  <c r="P47" i="13"/>
  <c r="AD11" i="13"/>
  <c r="H24" i="13"/>
  <c r="H27" i="13"/>
  <c r="P33" i="13"/>
  <c r="H35" i="13"/>
  <c r="K49" i="13"/>
  <c r="J50" i="13"/>
  <c r="H52" i="13"/>
  <c r="S50" i="13"/>
  <c r="T38" i="13"/>
  <c r="V38" i="13" s="1"/>
  <c r="X38" i="13" s="1"/>
  <c r="Z38" i="13" s="1"/>
  <c r="AB38" i="13" s="1"/>
  <c r="AC38" i="13" s="1"/>
  <c r="AF38" i="13" s="1"/>
  <c r="AG38" i="13" s="1"/>
  <c r="AH38" i="13" s="1"/>
  <c r="AI38" i="13" s="1"/>
  <c r="G16" i="13"/>
  <c r="H31" i="13"/>
  <c r="H28" i="13"/>
  <c r="H32" i="13"/>
  <c r="U44" i="13"/>
  <c r="I55" i="13" l="1"/>
  <c r="H56" i="13"/>
  <c r="AD20" i="13"/>
  <c r="AH20" i="13"/>
  <c r="AJ20" i="13" s="1"/>
  <c r="AL20" i="13" s="1"/>
  <c r="AN20" i="13" s="1"/>
  <c r="AP20" i="13" s="1"/>
  <c r="R58" i="13"/>
  <c r="AD56" i="13"/>
  <c r="I14" i="13"/>
  <c r="F10" i="1"/>
  <c r="I37" i="13"/>
  <c r="F35" i="1"/>
  <c r="I32" i="13"/>
  <c r="F30" i="1"/>
  <c r="I35" i="13"/>
  <c r="F33" i="1"/>
  <c r="J34" i="13"/>
  <c r="G32" i="1"/>
  <c r="I27" i="13"/>
  <c r="F25" i="1"/>
  <c r="J25" i="13"/>
  <c r="G23" i="1"/>
  <c r="I31" i="13"/>
  <c r="F29" i="1"/>
  <c r="I24" i="13"/>
  <c r="F22" i="1"/>
  <c r="I36" i="13"/>
  <c r="F34" i="1"/>
  <c r="J22" i="13"/>
  <c r="G20" i="1"/>
  <c r="J21" i="13"/>
  <c r="G19" i="1"/>
  <c r="J26" i="13"/>
  <c r="G24" i="1"/>
  <c r="N30" i="13"/>
  <c r="K28" i="1"/>
  <c r="I28" i="13"/>
  <c r="F26" i="1"/>
  <c r="I23" i="13"/>
  <c r="F21" i="1"/>
  <c r="J29" i="13"/>
  <c r="G27" i="1"/>
  <c r="AG20" i="13"/>
  <c r="AI20" i="13" s="1"/>
  <c r="AK20" i="13" s="1"/>
  <c r="AM20" i="13" s="1"/>
  <c r="AO20" i="13" s="1"/>
  <c r="AQ20" i="13" s="1"/>
  <c r="H50" i="13"/>
  <c r="H16" i="13"/>
  <c r="AD16" i="13"/>
  <c r="AD45" i="13"/>
  <c r="P46" i="13"/>
  <c r="E60" i="13"/>
  <c r="F6" i="13" s="1"/>
  <c r="F60" i="13" s="1"/>
  <c r="G6" i="13" s="1"/>
  <c r="I50" i="13"/>
  <c r="P45" i="13"/>
  <c r="AD47" i="13"/>
  <c r="AR16" i="13"/>
  <c r="AD46" i="13"/>
  <c r="I16" i="13"/>
  <c r="AJ39" i="13"/>
  <c r="AK39" i="13" s="1"/>
  <c r="AL39" i="13" s="1"/>
  <c r="AM39" i="13" s="1"/>
  <c r="AN39" i="13" s="1"/>
  <c r="AO39" i="13" s="1"/>
  <c r="AP39" i="13" s="1"/>
  <c r="AQ39" i="13" s="1"/>
  <c r="L49" i="13"/>
  <c r="O44" i="13"/>
  <c r="AJ33" i="13"/>
  <c r="AK33" i="13" s="1"/>
  <c r="AL33" i="13" s="1"/>
  <c r="AM33" i="13" s="1"/>
  <c r="AN33" i="13" s="1"/>
  <c r="AO33" i="13" s="1"/>
  <c r="AP33" i="13" s="1"/>
  <c r="AQ33" i="13" s="1"/>
  <c r="I52" i="13"/>
  <c r="K50" i="13"/>
  <c r="W44" i="13"/>
  <c r="U50" i="13"/>
  <c r="AJ38" i="13"/>
  <c r="AK38" i="13" s="1"/>
  <c r="AL38" i="13" s="1"/>
  <c r="AM38" i="13" s="1"/>
  <c r="AN38" i="13" s="1"/>
  <c r="AO38" i="13" s="1"/>
  <c r="AP38" i="13" s="1"/>
  <c r="AQ38" i="13" s="1"/>
  <c r="W33" i="13"/>
  <c r="Y33" i="13" s="1"/>
  <c r="AA33" i="13" s="1"/>
  <c r="K19" i="13"/>
  <c r="I17" i="1" s="1"/>
  <c r="K13" i="13"/>
  <c r="H42" i="13"/>
  <c r="H58" i="13" s="1"/>
  <c r="AD48" i="13"/>
  <c r="AR20" i="13" l="1"/>
  <c r="J55" i="13"/>
  <c r="I56" i="13"/>
  <c r="K21" i="13"/>
  <c r="H19" i="1"/>
  <c r="J27" i="13"/>
  <c r="G25" i="1"/>
  <c r="K29" i="13"/>
  <c r="H27" i="1"/>
  <c r="J23" i="13"/>
  <c r="G21" i="1"/>
  <c r="J35" i="13"/>
  <c r="G33" i="1"/>
  <c r="I42" i="13"/>
  <c r="I58" i="13" s="1"/>
  <c r="O30" i="13"/>
  <c r="L28" i="1"/>
  <c r="H24" i="1"/>
  <c r="K26" i="13"/>
  <c r="K25" i="13"/>
  <c r="H23" i="1"/>
  <c r="H20" i="1"/>
  <c r="K22" i="13"/>
  <c r="H63" i="13"/>
  <c r="K34" i="13"/>
  <c r="H32" i="1"/>
  <c r="J36" i="13"/>
  <c r="G34" i="1"/>
  <c r="J28" i="13"/>
  <c r="G26" i="1"/>
  <c r="J24" i="13"/>
  <c r="G22" i="1"/>
  <c r="J32" i="13"/>
  <c r="G30" i="1"/>
  <c r="J31" i="13"/>
  <c r="G29" i="1"/>
  <c r="J37" i="13"/>
  <c r="G35" i="1"/>
  <c r="J14" i="13"/>
  <c r="G10" i="1"/>
  <c r="L13" i="13"/>
  <c r="M49" i="13"/>
  <c r="L50" i="13"/>
  <c r="Y44" i="13"/>
  <c r="W50" i="13"/>
  <c r="L19" i="13"/>
  <c r="J17" i="1" s="1"/>
  <c r="J52" i="13"/>
  <c r="R44" i="13"/>
  <c r="P44" i="13"/>
  <c r="K55" i="13" l="1"/>
  <c r="J56" i="13"/>
  <c r="I63" i="13"/>
  <c r="K23" i="13"/>
  <c r="H21" i="1"/>
  <c r="K24" i="13"/>
  <c r="H22" i="1"/>
  <c r="L26" i="13"/>
  <c r="I24" i="1"/>
  <c r="K27" i="13"/>
  <c r="H25" i="1"/>
  <c r="K32" i="13"/>
  <c r="H30" i="1"/>
  <c r="J42" i="13"/>
  <c r="J58" i="13" s="1"/>
  <c r="L25" i="13"/>
  <c r="I23" i="1"/>
  <c r="K14" i="13"/>
  <c r="H10" i="1"/>
  <c r="J16" i="13"/>
  <c r="K28" i="13"/>
  <c r="H26" i="1"/>
  <c r="L29" i="13"/>
  <c r="I27" i="1"/>
  <c r="K37" i="13"/>
  <c r="H35" i="1"/>
  <c r="K36" i="13"/>
  <c r="H34" i="1"/>
  <c r="R30" i="13"/>
  <c r="M28" i="1"/>
  <c r="P30" i="13"/>
  <c r="K31" i="13"/>
  <c r="H29" i="1"/>
  <c r="I32" i="1"/>
  <c r="L34" i="13"/>
  <c r="L21" i="13"/>
  <c r="I19" i="1"/>
  <c r="L22" i="13"/>
  <c r="I20" i="1"/>
  <c r="K35" i="13"/>
  <c r="H33" i="1"/>
  <c r="M19" i="13"/>
  <c r="K17" i="1" s="1"/>
  <c r="M13" i="13"/>
  <c r="N49" i="13"/>
  <c r="M50" i="13"/>
  <c r="T44" i="13"/>
  <c r="AA44" i="13"/>
  <c r="Y50" i="13"/>
  <c r="K52" i="13"/>
  <c r="L55" i="13" l="1"/>
  <c r="K56" i="13"/>
  <c r="J63" i="13"/>
  <c r="L32" i="13"/>
  <c r="I30" i="1"/>
  <c r="L31" i="13"/>
  <c r="I29" i="1"/>
  <c r="L28" i="13"/>
  <c r="I26" i="1"/>
  <c r="L27" i="13"/>
  <c r="I25" i="1"/>
  <c r="M22" i="13"/>
  <c r="J20" i="1"/>
  <c r="M26" i="13"/>
  <c r="J24" i="1"/>
  <c r="L14" i="13"/>
  <c r="I10" i="1"/>
  <c r="K16" i="13"/>
  <c r="L24" i="13"/>
  <c r="I22" i="1"/>
  <c r="M34" i="13"/>
  <c r="J32" i="1"/>
  <c r="L37" i="13"/>
  <c r="I35" i="1"/>
  <c r="M29" i="13"/>
  <c r="J27" i="1"/>
  <c r="L35" i="13"/>
  <c r="I33" i="1"/>
  <c r="T30" i="13"/>
  <c r="V30" i="13" s="1"/>
  <c r="X30" i="13" s="1"/>
  <c r="Z30" i="13" s="1"/>
  <c r="AB30" i="13" s="1"/>
  <c r="AC30" i="13" s="1"/>
  <c r="AF30" i="13" s="1"/>
  <c r="AG30" i="13" s="1"/>
  <c r="AH30" i="13" s="1"/>
  <c r="AI30" i="13" s="1"/>
  <c r="S30" i="13"/>
  <c r="U30" i="13" s="1"/>
  <c r="L36" i="13"/>
  <c r="I34" i="1"/>
  <c r="M21" i="13"/>
  <c r="J19" i="1"/>
  <c r="M25" i="13"/>
  <c r="J23" i="1"/>
  <c r="L23" i="13"/>
  <c r="I21" i="1"/>
  <c r="K42" i="13"/>
  <c r="K58" i="13" s="1"/>
  <c r="AA50" i="13"/>
  <c r="AC44" i="13"/>
  <c r="O49" i="13"/>
  <c r="N50" i="13"/>
  <c r="N13" i="13"/>
  <c r="V44" i="13"/>
  <c r="N19" i="13"/>
  <c r="L17" i="1" s="1"/>
  <c r="L52" i="13"/>
  <c r="M55" i="13" l="1"/>
  <c r="L56" i="13"/>
  <c r="K63" i="13"/>
  <c r="N34" i="13"/>
  <c r="K32" i="1"/>
  <c r="N22" i="13"/>
  <c r="K20" i="1"/>
  <c r="M23" i="13"/>
  <c r="J21" i="1"/>
  <c r="W30" i="13"/>
  <c r="Y30" i="13" s="1"/>
  <c r="AA30" i="13" s="1"/>
  <c r="AJ30" i="13"/>
  <c r="AK30" i="13" s="1"/>
  <c r="AL30" i="13" s="1"/>
  <c r="AM30" i="13" s="1"/>
  <c r="AN30" i="13" s="1"/>
  <c r="AO30" i="13" s="1"/>
  <c r="AP30" i="13" s="1"/>
  <c r="AQ30" i="13" s="1"/>
  <c r="M24" i="13"/>
  <c r="J22" i="1"/>
  <c r="M27" i="13"/>
  <c r="J25" i="1"/>
  <c r="L42" i="13"/>
  <c r="L58" i="13" s="1"/>
  <c r="M35" i="13"/>
  <c r="J33" i="1"/>
  <c r="M28" i="13"/>
  <c r="J26" i="1"/>
  <c r="N25" i="13"/>
  <c r="K23" i="1"/>
  <c r="M14" i="13"/>
  <c r="J10" i="1"/>
  <c r="L16" i="13"/>
  <c r="M31" i="13"/>
  <c r="J29" i="1"/>
  <c r="N29" i="13"/>
  <c r="K27" i="1"/>
  <c r="N21" i="13"/>
  <c r="K19" i="1"/>
  <c r="N26" i="13"/>
  <c r="K24" i="1"/>
  <c r="M32" i="13"/>
  <c r="J30" i="1"/>
  <c r="M37" i="13"/>
  <c r="J35" i="1"/>
  <c r="M36" i="13"/>
  <c r="J34" i="1"/>
  <c r="R49" i="13"/>
  <c r="O50" i="13"/>
  <c r="P50" i="13" s="1"/>
  <c r="P49" i="13"/>
  <c r="X44" i="13"/>
  <c r="O19" i="13"/>
  <c r="M17" i="1" s="1"/>
  <c r="AC50" i="13"/>
  <c r="AF44" i="13"/>
  <c r="AF50" i="13" s="1"/>
  <c r="O13" i="13"/>
  <c r="M52" i="13"/>
  <c r="N55" i="13" l="1"/>
  <c r="M56" i="13"/>
  <c r="P19" i="13"/>
  <c r="N37" i="13"/>
  <c r="K35" i="1"/>
  <c r="N28" i="13"/>
  <c r="K26" i="1"/>
  <c r="M42" i="13"/>
  <c r="M58" i="13" s="1"/>
  <c r="N31" i="13"/>
  <c r="K29" i="1"/>
  <c r="N35" i="13"/>
  <c r="K33" i="1"/>
  <c r="N32" i="13"/>
  <c r="K30" i="1"/>
  <c r="L63" i="13"/>
  <c r="N23" i="13"/>
  <c r="K21" i="1"/>
  <c r="N27" i="13"/>
  <c r="K25" i="1"/>
  <c r="O26" i="13"/>
  <c r="L24" i="1"/>
  <c r="N14" i="13"/>
  <c r="K10" i="1"/>
  <c r="M16" i="13"/>
  <c r="O22" i="13"/>
  <c r="L20" i="1"/>
  <c r="N36" i="13"/>
  <c r="K34" i="1"/>
  <c r="O21" i="13"/>
  <c r="L19" i="1"/>
  <c r="N24" i="13"/>
  <c r="K22" i="1"/>
  <c r="O34" i="13"/>
  <c r="L32" i="1"/>
  <c r="O25" i="13"/>
  <c r="L23" i="1"/>
  <c r="O29" i="13"/>
  <c r="L27" i="1"/>
  <c r="P29" i="13"/>
  <c r="R19" i="13"/>
  <c r="N52" i="13"/>
  <c r="Z44" i="13"/>
  <c r="P13" i="13"/>
  <c r="T49" i="13"/>
  <c r="R50" i="13"/>
  <c r="O55" i="13" l="1"/>
  <c r="O56" i="13" s="1"/>
  <c r="N56" i="13"/>
  <c r="R34" i="13"/>
  <c r="M32" i="1"/>
  <c r="P34" i="13"/>
  <c r="O24" i="13"/>
  <c r="L22" i="1"/>
  <c r="P24" i="13"/>
  <c r="O35" i="13"/>
  <c r="L33" i="1"/>
  <c r="R21" i="13"/>
  <c r="M19" i="1"/>
  <c r="O27" i="13"/>
  <c r="L25" i="1"/>
  <c r="R29" i="13"/>
  <c r="M27" i="1"/>
  <c r="N42" i="13"/>
  <c r="N58" i="13" s="1"/>
  <c r="O23" i="13"/>
  <c r="L21" i="1"/>
  <c r="O28" i="13"/>
  <c r="L26" i="1"/>
  <c r="R25" i="13"/>
  <c r="M23" i="1"/>
  <c r="P25" i="13"/>
  <c r="R22" i="13"/>
  <c r="M20" i="1"/>
  <c r="P22" i="13"/>
  <c r="O14" i="13"/>
  <c r="L10" i="1"/>
  <c r="P14" i="13"/>
  <c r="N16" i="13"/>
  <c r="N63" i="13" s="1"/>
  <c r="R26" i="13"/>
  <c r="M24" i="1"/>
  <c r="O31" i="13"/>
  <c r="L29" i="1"/>
  <c r="O36" i="13"/>
  <c r="L34" i="1"/>
  <c r="P36" i="13"/>
  <c r="M63" i="13"/>
  <c r="O32" i="13"/>
  <c r="L30" i="1"/>
  <c r="O37" i="13"/>
  <c r="L35" i="1"/>
  <c r="V49" i="13"/>
  <c r="T50" i="13"/>
  <c r="O52" i="13"/>
  <c r="T19" i="13"/>
  <c r="S19" i="13"/>
  <c r="AB44" i="13"/>
  <c r="P55" i="13" l="1"/>
  <c r="P56" i="13" s="1"/>
  <c r="T21" i="13"/>
  <c r="V21" i="13" s="1"/>
  <c r="X21" i="13" s="1"/>
  <c r="Z21" i="13" s="1"/>
  <c r="AB21" i="13" s="1"/>
  <c r="S21" i="13"/>
  <c r="U21" i="13" s="1"/>
  <c r="S22" i="13"/>
  <c r="U22" i="13" s="1"/>
  <c r="T22" i="13"/>
  <c r="V22" i="13" s="1"/>
  <c r="X22" i="13" s="1"/>
  <c r="Z22" i="13" s="1"/>
  <c r="AB22" i="13" s="1"/>
  <c r="AC22" i="13" s="1"/>
  <c r="AF22" i="13" s="1"/>
  <c r="R27" i="13"/>
  <c r="M25" i="1"/>
  <c r="P27" i="13"/>
  <c r="R31" i="13"/>
  <c r="M29" i="1"/>
  <c r="P31" i="13"/>
  <c r="S25" i="13"/>
  <c r="U25" i="13" s="1"/>
  <c r="T25" i="13"/>
  <c r="V25" i="13" s="1"/>
  <c r="X25" i="13" s="1"/>
  <c r="Z25" i="13" s="1"/>
  <c r="AB25" i="13" s="1"/>
  <c r="AC25" i="13" s="1"/>
  <c r="AF25" i="13" s="1"/>
  <c r="AG25" i="13" s="1"/>
  <c r="AH25" i="13" s="1"/>
  <c r="AI25" i="13" s="1"/>
  <c r="R37" i="13"/>
  <c r="M35" i="1"/>
  <c r="P37" i="13"/>
  <c r="T26" i="13"/>
  <c r="V26" i="13" s="1"/>
  <c r="X26" i="13" s="1"/>
  <c r="Z26" i="13" s="1"/>
  <c r="AB26" i="13" s="1"/>
  <c r="AC26" i="13" s="1"/>
  <c r="AF26" i="13" s="1"/>
  <c r="AG26" i="13" s="1"/>
  <c r="AH26" i="13" s="1"/>
  <c r="AI26" i="13" s="1"/>
  <c r="S26" i="13"/>
  <c r="U26" i="13" s="1"/>
  <c r="R28" i="13"/>
  <c r="M26" i="1"/>
  <c r="P28" i="13"/>
  <c r="R35" i="13"/>
  <c r="M33" i="1"/>
  <c r="P35" i="13"/>
  <c r="R32" i="13"/>
  <c r="M30" i="1"/>
  <c r="P32" i="13"/>
  <c r="R23" i="13"/>
  <c r="M21" i="1"/>
  <c r="O42" i="13"/>
  <c r="O58" i="13" s="1"/>
  <c r="P58" i="13" s="1"/>
  <c r="R24" i="13"/>
  <c r="M22" i="1"/>
  <c r="M10" i="1"/>
  <c r="O16" i="13"/>
  <c r="R36" i="13"/>
  <c r="M34" i="1"/>
  <c r="S29" i="13"/>
  <c r="U29" i="13" s="1"/>
  <c r="T29" i="13"/>
  <c r="V29" i="13" s="1"/>
  <c r="X29" i="13" s="1"/>
  <c r="Z29" i="13" s="1"/>
  <c r="AB29" i="13" s="1"/>
  <c r="AC29" i="13" s="1"/>
  <c r="AF29" i="13" s="1"/>
  <c r="AG29" i="13" s="1"/>
  <c r="AH29" i="13" s="1"/>
  <c r="AI29" i="13" s="1"/>
  <c r="S34" i="13"/>
  <c r="U34" i="13" s="1"/>
  <c r="T34" i="13"/>
  <c r="V34" i="13" s="1"/>
  <c r="X34" i="13" s="1"/>
  <c r="Z34" i="13" s="1"/>
  <c r="AB34" i="13" s="1"/>
  <c r="AC34" i="13" s="1"/>
  <c r="AF34" i="13" s="1"/>
  <c r="AG34" i="13" s="1"/>
  <c r="AH34" i="13" s="1"/>
  <c r="AI34" i="13" s="1"/>
  <c r="V19" i="13"/>
  <c r="P52" i="13"/>
  <c r="X49" i="13"/>
  <c r="V50" i="13"/>
  <c r="U19" i="13"/>
  <c r="AD44" i="13"/>
  <c r="O63" i="13" l="1"/>
  <c r="T32" i="13"/>
  <c r="V32" i="13" s="1"/>
  <c r="X32" i="13" s="1"/>
  <c r="Z32" i="13" s="1"/>
  <c r="AB32" i="13" s="1"/>
  <c r="AC32" i="13" s="1"/>
  <c r="AF32" i="13" s="1"/>
  <c r="AG32" i="13" s="1"/>
  <c r="AH32" i="13" s="1"/>
  <c r="AI32" i="13" s="1"/>
  <c r="S32" i="13"/>
  <c r="U32" i="13" s="1"/>
  <c r="R42" i="13"/>
  <c r="S31" i="13"/>
  <c r="U31" i="13" s="1"/>
  <c r="T31" i="13"/>
  <c r="V31" i="13" s="1"/>
  <c r="X31" i="13" s="1"/>
  <c r="Z31" i="13" s="1"/>
  <c r="AB31" i="13" s="1"/>
  <c r="AC31" i="13" s="1"/>
  <c r="AF31" i="13" s="1"/>
  <c r="AG31" i="13" s="1"/>
  <c r="AH31" i="13" s="1"/>
  <c r="AI31" i="13" s="1"/>
  <c r="T24" i="13"/>
  <c r="V24" i="13" s="1"/>
  <c r="X24" i="13" s="1"/>
  <c r="Z24" i="13" s="1"/>
  <c r="AB24" i="13" s="1"/>
  <c r="AC24" i="13" s="1"/>
  <c r="AF24" i="13" s="1"/>
  <c r="AG24" i="13" s="1"/>
  <c r="AH24" i="13" s="1"/>
  <c r="AI24" i="13" s="1"/>
  <c r="S24" i="13"/>
  <c r="U24" i="13" s="1"/>
  <c r="AJ34" i="13"/>
  <c r="AK34" i="13" s="1"/>
  <c r="AL34" i="13" s="1"/>
  <c r="AM34" i="13" s="1"/>
  <c r="AN34" i="13" s="1"/>
  <c r="AO34" i="13" s="1"/>
  <c r="AP34" i="13" s="1"/>
  <c r="AQ34" i="13" s="1"/>
  <c r="S27" i="13"/>
  <c r="U27" i="13" s="1"/>
  <c r="T27" i="13"/>
  <c r="V27" i="13" s="1"/>
  <c r="X27" i="13" s="1"/>
  <c r="Z27" i="13" s="1"/>
  <c r="AB27" i="13" s="1"/>
  <c r="AC27" i="13" s="1"/>
  <c r="AF27" i="13" s="1"/>
  <c r="AG27" i="13" s="1"/>
  <c r="AH27" i="13" s="1"/>
  <c r="AI27" i="13" s="1"/>
  <c r="S36" i="13"/>
  <c r="U36" i="13" s="1"/>
  <c r="T36" i="13"/>
  <c r="V36" i="13" s="1"/>
  <c r="X36" i="13" s="1"/>
  <c r="Z36" i="13" s="1"/>
  <c r="AB36" i="13" s="1"/>
  <c r="AC36" i="13" s="1"/>
  <c r="AF36" i="13" s="1"/>
  <c r="AG36" i="13" s="1"/>
  <c r="AH36" i="13" s="1"/>
  <c r="AI36" i="13" s="1"/>
  <c r="AJ25" i="13"/>
  <c r="AK25" i="13" s="1"/>
  <c r="AL25" i="13" s="1"/>
  <c r="AM25" i="13" s="1"/>
  <c r="AN25" i="13" s="1"/>
  <c r="AO25" i="13" s="1"/>
  <c r="AP25" i="13" s="1"/>
  <c r="AQ25" i="13" s="1"/>
  <c r="W25" i="13"/>
  <c r="Y25" i="13" s="1"/>
  <c r="AA25" i="13" s="1"/>
  <c r="S35" i="13"/>
  <c r="U35" i="13" s="1"/>
  <c r="T35" i="13"/>
  <c r="V35" i="13" s="1"/>
  <c r="X35" i="13" s="1"/>
  <c r="Z35" i="13" s="1"/>
  <c r="AB35" i="13" s="1"/>
  <c r="AC35" i="13" s="1"/>
  <c r="AF35" i="13" s="1"/>
  <c r="AG35" i="13" s="1"/>
  <c r="AH35" i="13" s="1"/>
  <c r="AI35" i="13" s="1"/>
  <c r="S28" i="13"/>
  <c r="U28" i="13" s="1"/>
  <c r="T28" i="13"/>
  <c r="V28" i="13" s="1"/>
  <c r="X28" i="13" s="1"/>
  <c r="Z28" i="13" s="1"/>
  <c r="AB28" i="13" s="1"/>
  <c r="AC28" i="13" s="1"/>
  <c r="AF28" i="13" s="1"/>
  <c r="AG28" i="13" s="1"/>
  <c r="AH28" i="13" s="1"/>
  <c r="AI28" i="13" s="1"/>
  <c r="W26" i="13"/>
  <c r="Y26" i="13" s="1"/>
  <c r="AA26" i="13" s="1"/>
  <c r="W34" i="13"/>
  <c r="Y34" i="13" s="1"/>
  <c r="AA34" i="13" s="1"/>
  <c r="AJ26" i="13"/>
  <c r="AK26" i="13" s="1"/>
  <c r="AL26" i="13" s="1"/>
  <c r="AM26" i="13" s="1"/>
  <c r="AN26" i="13" s="1"/>
  <c r="AO26" i="13" s="1"/>
  <c r="AP26" i="13" s="1"/>
  <c r="AQ26" i="13" s="1"/>
  <c r="AH22" i="13"/>
  <c r="AG22" i="13"/>
  <c r="AI22" i="13" s="1"/>
  <c r="AJ29" i="13"/>
  <c r="AK29" i="13" s="1"/>
  <c r="AL29" i="13" s="1"/>
  <c r="AM29" i="13" s="1"/>
  <c r="AN29" i="13" s="1"/>
  <c r="AO29" i="13" s="1"/>
  <c r="AP29" i="13" s="1"/>
  <c r="AQ29" i="13" s="1"/>
  <c r="S23" i="13"/>
  <c r="T23" i="13"/>
  <c r="W22" i="13"/>
  <c r="Y22" i="13" s="1"/>
  <c r="AA22" i="13" s="1"/>
  <c r="W29" i="13"/>
  <c r="Y29" i="13" s="1"/>
  <c r="AA29" i="13" s="1"/>
  <c r="W21" i="13"/>
  <c r="Y21" i="13" s="1"/>
  <c r="AA21" i="13" s="1"/>
  <c r="AC21" i="13" s="1"/>
  <c r="AF21" i="13" s="1"/>
  <c r="S37" i="13"/>
  <c r="U37" i="13" s="1"/>
  <c r="T37" i="13"/>
  <c r="V37" i="13" s="1"/>
  <c r="X37" i="13" s="1"/>
  <c r="Z37" i="13" s="1"/>
  <c r="AB37" i="13" s="1"/>
  <c r="AC37" i="13" s="1"/>
  <c r="AF37" i="13" s="1"/>
  <c r="AG37" i="13" s="1"/>
  <c r="AH37" i="13" s="1"/>
  <c r="AI37" i="13" s="1"/>
  <c r="Z49" i="13"/>
  <c r="X50" i="13"/>
  <c r="X19" i="13"/>
  <c r="W19" i="13"/>
  <c r="AJ22" i="13" l="1"/>
  <c r="AL22" i="13" s="1"/>
  <c r="AN22" i="13" s="1"/>
  <c r="AP22" i="13" s="1"/>
  <c r="W36" i="13"/>
  <c r="Y36" i="13" s="1"/>
  <c r="AA36" i="13" s="1"/>
  <c r="W27" i="13"/>
  <c r="Y27" i="13" s="1"/>
  <c r="AA27" i="13" s="1"/>
  <c r="AJ28" i="13"/>
  <c r="AK28" i="13" s="1"/>
  <c r="AL28" i="13" s="1"/>
  <c r="AM28" i="13" s="1"/>
  <c r="AN28" i="13" s="1"/>
  <c r="AO28" i="13" s="1"/>
  <c r="AP28" i="13" s="1"/>
  <c r="AQ28" i="13" s="1"/>
  <c r="AJ35" i="13"/>
  <c r="AK35" i="13" s="1"/>
  <c r="AL35" i="13" s="1"/>
  <c r="AM35" i="13" s="1"/>
  <c r="AN35" i="13" s="1"/>
  <c r="AO35" i="13" s="1"/>
  <c r="AP35" i="13" s="1"/>
  <c r="AQ35" i="13" s="1"/>
  <c r="W24" i="13"/>
  <c r="Y24" i="13" s="1"/>
  <c r="AA24" i="13" s="1"/>
  <c r="W35" i="13"/>
  <c r="Y35" i="13" s="1"/>
  <c r="AA35" i="13" s="1"/>
  <c r="AJ37" i="13"/>
  <c r="AK37" i="13" s="1"/>
  <c r="AL37" i="13" s="1"/>
  <c r="AM37" i="13" s="1"/>
  <c r="AN37" i="13" s="1"/>
  <c r="AO37" i="13" s="1"/>
  <c r="AP37" i="13" s="1"/>
  <c r="AQ37" i="13" s="1"/>
  <c r="AJ31" i="13"/>
  <c r="AK31" i="13" s="1"/>
  <c r="AL31" i="13" s="1"/>
  <c r="AM31" i="13" s="1"/>
  <c r="AN31" i="13" s="1"/>
  <c r="AO31" i="13" s="1"/>
  <c r="AP31" i="13" s="1"/>
  <c r="AQ31" i="13" s="1"/>
  <c r="W37" i="13"/>
  <c r="Y37" i="13" s="1"/>
  <c r="AA37" i="13" s="1"/>
  <c r="W31" i="13"/>
  <c r="Y31" i="13" s="1"/>
  <c r="AA31" i="13" s="1"/>
  <c r="AJ27" i="13"/>
  <c r="AK27" i="13" s="1"/>
  <c r="AL27" i="13" s="1"/>
  <c r="AM27" i="13" s="1"/>
  <c r="AN27" i="13" s="1"/>
  <c r="AO27" i="13" s="1"/>
  <c r="AP27" i="13" s="1"/>
  <c r="AQ27" i="13" s="1"/>
  <c r="V23" i="13"/>
  <c r="T42" i="13"/>
  <c r="U23" i="13"/>
  <c r="S42" i="13"/>
  <c r="W28" i="13"/>
  <c r="Y28" i="13" s="1"/>
  <c r="AA28" i="13" s="1"/>
  <c r="AJ24" i="13"/>
  <c r="AK24" i="13" s="1"/>
  <c r="AL24" i="13" s="1"/>
  <c r="AM24" i="13" s="1"/>
  <c r="AN24" i="13" s="1"/>
  <c r="AO24" i="13" s="1"/>
  <c r="AP24" i="13" s="1"/>
  <c r="AQ24" i="13" s="1"/>
  <c r="AK22" i="13"/>
  <c r="AM22" i="13" s="1"/>
  <c r="AO22" i="13" s="1"/>
  <c r="AQ22" i="13" s="1"/>
  <c r="R63" i="13"/>
  <c r="AG21" i="13"/>
  <c r="AI21" i="13" s="1"/>
  <c r="AI55" i="13" s="1"/>
  <c r="AI56" i="13" s="1"/>
  <c r="AI58" i="13" s="1"/>
  <c r="AH21" i="13"/>
  <c r="W32" i="13"/>
  <c r="Y32" i="13" s="1"/>
  <c r="AA32" i="13" s="1"/>
  <c r="AJ36" i="13"/>
  <c r="AK36" i="13" s="1"/>
  <c r="AL36" i="13" s="1"/>
  <c r="AM36" i="13" s="1"/>
  <c r="AN36" i="13" s="1"/>
  <c r="AO36" i="13" s="1"/>
  <c r="AP36" i="13" s="1"/>
  <c r="AQ36" i="13" s="1"/>
  <c r="AJ32" i="13"/>
  <c r="AK32" i="13" s="1"/>
  <c r="AL32" i="13" s="1"/>
  <c r="AM32" i="13" s="1"/>
  <c r="AN32" i="13" s="1"/>
  <c r="AO32" i="13" s="1"/>
  <c r="AP32" i="13" s="1"/>
  <c r="AQ32" i="13" s="1"/>
  <c r="AB49" i="13"/>
  <c r="Z50" i="13"/>
  <c r="Z19" i="13"/>
  <c r="Y19" i="13"/>
  <c r="AJ21" i="13" l="1"/>
  <c r="AH55" i="13"/>
  <c r="AR22" i="13"/>
  <c r="X23" i="13"/>
  <c r="V42" i="13"/>
  <c r="T63" i="13"/>
  <c r="AK21" i="13"/>
  <c r="S63" i="13"/>
  <c r="W23" i="13"/>
  <c r="U42" i="13"/>
  <c r="AB19" i="13"/>
  <c r="AB50" i="13"/>
  <c r="AD50" i="13" s="1"/>
  <c r="AD49" i="13"/>
  <c r="AA19" i="13"/>
  <c r="AM21" i="13" l="1"/>
  <c r="AK55" i="13"/>
  <c r="AK56" i="13" s="1"/>
  <c r="AK58" i="13" s="1"/>
  <c r="AH56" i="13"/>
  <c r="AL21" i="13"/>
  <c r="AJ55" i="13"/>
  <c r="AJ56" i="13" s="1"/>
  <c r="AJ58" i="13" s="1"/>
  <c r="U63" i="13"/>
  <c r="V63" i="13"/>
  <c r="Y23" i="13"/>
  <c r="W42" i="13"/>
  <c r="Z23" i="13"/>
  <c r="X42" i="13"/>
  <c r="AC19" i="13"/>
  <c r="AD19" i="13" s="1"/>
  <c r="AH58" i="13" l="1"/>
  <c r="AN21" i="13"/>
  <c r="AL55" i="13"/>
  <c r="AL56" i="13" s="1"/>
  <c r="AL58" i="13" s="1"/>
  <c r="AO21" i="13"/>
  <c r="AM55" i="13"/>
  <c r="AM56" i="13" s="1"/>
  <c r="AM58" i="13" s="1"/>
  <c r="X63" i="13"/>
  <c r="W63" i="13"/>
  <c r="AA23" i="13"/>
  <c r="AA42" i="13" s="1"/>
  <c r="Y42" i="13"/>
  <c r="AB23" i="13"/>
  <c r="Z42" i="13"/>
  <c r="AF19" i="13"/>
  <c r="AQ21" i="13" l="1"/>
  <c r="AQ55" i="13" s="1"/>
  <c r="AQ56" i="13" s="1"/>
  <c r="AQ58" i="13" s="1"/>
  <c r="AR58" i="13" s="1"/>
  <c r="AO55" i="13"/>
  <c r="AO56" i="13" s="1"/>
  <c r="AO58" i="13" s="1"/>
  <c r="AP21" i="13"/>
  <c r="AP55" i="13" s="1"/>
  <c r="AP56" i="13" s="1"/>
  <c r="AP58" i="13" s="1"/>
  <c r="AN55" i="13"/>
  <c r="AN56" i="13" s="1"/>
  <c r="AN58" i="13" s="1"/>
  <c r="AR21" i="13"/>
  <c r="Z63" i="13"/>
  <c r="AC23" i="13"/>
  <c r="AB42" i="13"/>
  <c r="Y63" i="13"/>
  <c r="AA63" i="13"/>
  <c r="AH19" i="13"/>
  <c r="AG19" i="13"/>
  <c r="AR56" i="13" l="1"/>
  <c r="AR55" i="13"/>
  <c r="AB63" i="13"/>
  <c r="AF23" i="13"/>
  <c r="AC42" i="13"/>
  <c r="AI19" i="13"/>
  <c r="AJ19" i="13"/>
  <c r="AC63" i="13" l="1"/>
  <c r="AD58" i="13"/>
  <c r="AD42" i="13"/>
  <c r="AG23" i="13"/>
  <c r="AF42" i="13"/>
  <c r="AL19" i="13"/>
  <c r="AK19" i="13"/>
  <c r="AF63" i="13" l="1"/>
  <c r="AH23" i="13"/>
  <c r="AG42" i="13"/>
  <c r="AM19" i="13"/>
  <c r="AN19" i="13"/>
  <c r="AG63" i="13" l="1"/>
  <c r="AI23" i="13"/>
  <c r="AH42" i="13"/>
  <c r="AO19" i="13"/>
  <c r="AP19" i="13"/>
  <c r="AJ23" i="13" l="1"/>
  <c r="AI42" i="13"/>
  <c r="AH63" i="13"/>
  <c r="AQ19" i="13"/>
  <c r="AR19" i="13" s="1"/>
  <c r="AI63" i="13" l="1"/>
  <c r="AK23" i="13"/>
  <c r="AJ42" i="13"/>
  <c r="AR55" i="11"/>
  <c r="AR53" i="11"/>
  <c r="AR52" i="11"/>
  <c r="AR51" i="11"/>
  <c r="AR50" i="11"/>
  <c r="AR49" i="11"/>
  <c r="AR48" i="11"/>
  <c r="AR47" i="11"/>
  <c r="AR46" i="11"/>
  <c r="AR45" i="11"/>
  <c r="AR44" i="11"/>
  <c r="AR43" i="11"/>
  <c r="AR42" i="11"/>
  <c r="AR41" i="11"/>
  <c r="AR40" i="11"/>
  <c r="AR39" i="11"/>
  <c r="AR11" i="11"/>
  <c r="AR10" i="11"/>
  <c r="AR9" i="11"/>
  <c r="AR8" i="11"/>
  <c r="AR7" i="11"/>
  <c r="P11" i="11"/>
  <c r="AD55" i="11"/>
  <c r="AD53" i="11"/>
  <c r="AD52" i="11"/>
  <c r="AD51" i="11"/>
  <c r="AD50" i="11"/>
  <c r="AD49" i="11"/>
  <c r="AD48" i="11"/>
  <c r="AD47" i="11"/>
  <c r="AD46" i="11"/>
  <c r="AD45" i="11"/>
  <c r="AD44" i="11"/>
  <c r="AD43" i="11"/>
  <c r="AD42" i="11"/>
  <c r="AD41" i="11"/>
  <c r="AD40" i="11"/>
  <c r="AD39" i="11"/>
  <c r="P55" i="11"/>
  <c r="P53" i="11"/>
  <c r="P47" i="11"/>
  <c r="P39" i="11"/>
  <c r="P16" i="11"/>
  <c r="G7" i="11"/>
  <c r="H7" i="11"/>
  <c r="I7" i="11"/>
  <c r="J7" i="11"/>
  <c r="K7" i="11"/>
  <c r="L7" i="11"/>
  <c r="M7" i="11"/>
  <c r="N7" i="11"/>
  <c r="O7" i="11"/>
  <c r="G8" i="11"/>
  <c r="P8" i="11" s="1"/>
  <c r="H8" i="11"/>
  <c r="I8" i="11"/>
  <c r="J8" i="11"/>
  <c r="K8" i="11"/>
  <c r="L8" i="11"/>
  <c r="M8" i="11"/>
  <c r="N8" i="11"/>
  <c r="O8" i="11"/>
  <c r="H9" i="11"/>
  <c r="I9" i="11" s="1"/>
  <c r="J9" i="11" s="1"/>
  <c r="K9" i="11" s="1"/>
  <c r="L9" i="11" s="1"/>
  <c r="M9" i="11" s="1"/>
  <c r="N9" i="11" s="1"/>
  <c r="O9" i="11" s="1"/>
  <c r="H10" i="11"/>
  <c r="I10" i="11" s="1"/>
  <c r="J10" i="11" s="1"/>
  <c r="K10" i="11" s="1"/>
  <c r="L10" i="11" s="1"/>
  <c r="M10" i="11" s="1"/>
  <c r="N10" i="11" s="1"/>
  <c r="O10" i="11" s="1"/>
  <c r="P9" i="11" l="1"/>
  <c r="AJ63" i="13"/>
  <c r="AL23" i="13"/>
  <c r="AK42" i="13"/>
  <c r="D8" i="2"/>
  <c r="E8" i="2"/>
  <c r="F8" i="2"/>
  <c r="G8" i="2"/>
  <c r="H8" i="2"/>
  <c r="I8" i="2"/>
  <c r="J8" i="2"/>
  <c r="K8" i="2"/>
  <c r="L8" i="2"/>
  <c r="M8" i="2"/>
  <c r="C8" i="2"/>
  <c r="E6" i="2"/>
  <c r="J6" i="2"/>
  <c r="B8" i="2"/>
  <c r="AG52" i="11"/>
  <c r="AH52" i="11"/>
  <c r="AI52" i="11"/>
  <c r="AJ52" i="11"/>
  <c r="AK52" i="11"/>
  <c r="AL52" i="11"/>
  <c r="AM52" i="11"/>
  <c r="AN52" i="11"/>
  <c r="AO52" i="11"/>
  <c r="AP52" i="11"/>
  <c r="AQ52" i="11"/>
  <c r="AF52" i="11"/>
  <c r="F40" i="11"/>
  <c r="G40" i="11" s="1"/>
  <c r="K40" i="11"/>
  <c r="L40" i="11" s="1"/>
  <c r="M40" i="11" s="1"/>
  <c r="S40" i="11"/>
  <c r="U40" i="11" s="1"/>
  <c r="F41" i="11"/>
  <c r="G41" i="11"/>
  <c r="K41" i="11"/>
  <c r="L41" i="11" s="1"/>
  <c r="M41" i="11" s="1"/>
  <c r="N41" i="11" s="1"/>
  <c r="O41" i="11" s="1"/>
  <c r="R41" i="11" s="1"/>
  <c r="T41" i="11" s="1"/>
  <c r="V41" i="11" s="1"/>
  <c r="X41" i="11" s="1"/>
  <c r="Z41" i="11" s="1"/>
  <c r="AB41" i="11" s="1"/>
  <c r="S41" i="11"/>
  <c r="U41" i="11" s="1"/>
  <c r="W41" i="11" s="1"/>
  <c r="Y41" i="11" s="1"/>
  <c r="AA41" i="11" s="1"/>
  <c r="AC41" i="11" s="1"/>
  <c r="AF41" i="11" s="1"/>
  <c r="F42" i="11"/>
  <c r="G42" i="11"/>
  <c r="K42" i="11"/>
  <c r="L42" i="11" s="1"/>
  <c r="S42" i="11"/>
  <c r="U42" i="11" s="1"/>
  <c r="W42" i="11" s="1"/>
  <c r="Y42" i="11" s="1"/>
  <c r="AA42" i="11" s="1"/>
  <c r="AC42" i="11" s="1"/>
  <c r="AF42" i="11" s="1"/>
  <c r="F43" i="11"/>
  <c r="G43" i="11" s="1"/>
  <c r="K43" i="11"/>
  <c r="L43" i="11" s="1"/>
  <c r="M43" i="11" s="1"/>
  <c r="N43" i="11" s="1"/>
  <c r="O43" i="11" s="1"/>
  <c r="R43" i="11" s="1"/>
  <c r="T43" i="11" s="1"/>
  <c r="V43" i="11" s="1"/>
  <c r="X43" i="11" s="1"/>
  <c r="Z43" i="11" s="1"/>
  <c r="AB43" i="11" s="1"/>
  <c r="S43" i="11"/>
  <c r="U43" i="11" s="1"/>
  <c r="W43" i="11" s="1"/>
  <c r="Y43" i="11" s="1"/>
  <c r="AA43" i="11" s="1"/>
  <c r="AC43" i="11" s="1"/>
  <c r="AF43" i="11" s="1"/>
  <c r="F44" i="11"/>
  <c r="G44" i="11" s="1"/>
  <c r="K44" i="11"/>
  <c r="L44" i="11" s="1"/>
  <c r="M44" i="11" s="1"/>
  <c r="N44" i="11" s="1"/>
  <c r="O44" i="11" s="1"/>
  <c r="R44" i="11" s="1"/>
  <c r="T44" i="11" s="1"/>
  <c r="V44" i="11" s="1"/>
  <c r="X44" i="11" s="1"/>
  <c r="Z44" i="11" s="1"/>
  <c r="AB44" i="11" s="1"/>
  <c r="S44" i="11"/>
  <c r="U44" i="11" s="1"/>
  <c r="W44" i="11" s="1"/>
  <c r="Y44" i="11" s="1"/>
  <c r="AA44" i="11" s="1"/>
  <c r="AC44" i="11" s="1"/>
  <c r="AF44" i="11" s="1"/>
  <c r="F45" i="11"/>
  <c r="G45" i="11"/>
  <c r="S45" i="11"/>
  <c r="U45" i="11"/>
  <c r="W45" i="11" s="1"/>
  <c r="Y45" i="11" s="1"/>
  <c r="AA45" i="11" s="1"/>
  <c r="AC45" i="11" s="1"/>
  <c r="AF45" i="11" s="1"/>
  <c r="D46" i="11"/>
  <c r="E46" i="11"/>
  <c r="F48" i="11"/>
  <c r="G48" i="11" s="1"/>
  <c r="F49" i="11"/>
  <c r="G49" i="11" s="1"/>
  <c r="F50" i="11"/>
  <c r="G50" i="11" s="1"/>
  <c r="AG11" i="11"/>
  <c r="C11" i="3" s="1"/>
  <c r="AH11" i="11"/>
  <c r="D11" i="3" s="1"/>
  <c r="AI11" i="11"/>
  <c r="E11" i="3" s="1"/>
  <c r="AJ11" i="11"/>
  <c r="F11" i="3" s="1"/>
  <c r="AK11" i="11"/>
  <c r="G11" i="3" s="1"/>
  <c r="AL11" i="11"/>
  <c r="H11" i="3" s="1"/>
  <c r="AM11" i="11"/>
  <c r="I11" i="3" s="1"/>
  <c r="AN11" i="11"/>
  <c r="J11" i="3" s="1"/>
  <c r="AO11" i="11"/>
  <c r="K11" i="3" s="1"/>
  <c r="AP11" i="11"/>
  <c r="L11" i="3" s="1"/>
  <c r="AQ11" i="11"/>
  <c r="M11" i="3" s="1"/>
  <c r="AG10" i="11"/>
  <c r="C10" i="3" s="1"/>
  <c r="AH10" i="11"/>
  <c r="D10" i="3" s="1"/>
  <c r="AI10" i="11"/>
  <c r="E10" i="3" s="1"/>
  <c r="AJ10" i="11"/>
  <c r="F10" i="3" s="1"/>
  <c r="AK10" i="11"/>
  <c r="G10" i="3" s="1"/>
  <c r="AL10" i="11"/>
  <c r="H10" i="3" s="1"/>
  <c r="AM10" i="11"/>
  <c r="I10" i="3" s="1"/>
  <c r="AN10" i="11"/>
  <c r="J10" i="3" s="1"/>
  <c r="AO10" i="11"/>
  <c r="K10" i="3" s="1"/>
  <c r="AP10" i="11"/>
  <c r="L10" i="3" s="1"/>
  <c r="AQ10" i="11"/>
  <c r="M10" i="3" s="1"/>
  <c r="AG8" i="11"/>
  <c r="C8" i="3" s="1"/>
  <c r="AH8" i="11"/>
  <c r="D8" i="3" s="1"/>
  <c r="AI8" i="11"/>
  <c r="E8" i="3" s="1"/>
  <c r="AJ8" i="11"/>
  <c r="F8" i="3" s="1"/>
  <c r="AK8" i="11"/>
  <c r="G8" i="3" s="1"/>
  <c r="AL8" i="11"/>
  <c r="H8" i="3" s="1"/>
  <c r="AM8" i="11"/>
  <c r="I8" i="3" s="1"/>
  <c r="AN8" i="11"/>
  <c r="J8" i="3" s="1"/>
  <c r="AO8" i="11"/>
  <c r="K8" i="3" s="1"/>
  <c r="AP8" i="11"/>
  <c r="L8" i="3" s="1"/>
  <c r="AQ8" i="11"/>
  <c r="M8" i="3" s="1"/>
  <c r="AG7" i="11"/>
  <c r="C7" i="3" s="1"/>
  <c r="AH7" i="11"/>
  <c r="D7" i="3" s="1"/>
  <c r="AI7" i="11"/>
  <c r="E7" i="3" s="1"/>
  <c r="AJ7" i="11"/>
  <c r="F7" i="3" s="1"/>
  <c r="AK7" i="11"/>
  <c r="G7" i="3" s="1"/>
  <c r="AL7" i="11"/>
  <c r="H7" i="3" s="1"/>
  <c r="AM7" i="11"/>
  <c r="I7" i="3" s="1"/>
  <c r="AN7" i="11"/>
  <c r="AO7" i="11"/>
  <c r="AP7" i="11"/>
  <c r="L7" i="3" s="1"/>
  <c r="AQ7" i="11"/>
  <c r="M7" i="3" s="1"/>
  <c r="S7" i="11"/>
  <c r="C6" i="2" s="1"/>
  <c r="T7" i="11"/>
  <c r="D6" i="2" s="1"/>
  <c r="U7" i="11"/>
  <c r="V7" i="11"/>
  <c r="F6" i="2" s="1"/>
  <c r="W7" i="11"/>
  <c r="G6" i="2" s="1"/>
  <c r="X7" i="11"/>
  <c r="H6" i="2" s="1"/>
  <c r="Y7" i="11"/>
  <c r="I6" i="2" s="1"/>
  <c r="Z7" i="11"/>
  <c r="AA7" i="11"/>
  <c r="K6" i="2" s="1"/>
  <c r="K13" i="2" s="1"/>
  <c r="AB7" i="11"/>
  <c r="L6" i="2" s="1"/>
  <c r="L13" i="2" s="1"/>
  <c r="AC7" i="11"/>
  <c r="M6" i="2" s="1"/>
  <c r="R7" i="11"/>
  <c r="B6" i="2" s="1"/>
  <c r="C7" i="1"/>
  <c r="D8" i="1"/>
  <c r="E8" i="1"/>
  <c r="F8" i="1"/>
  <c r="G8" i="1"/>
  <c r="I8" i="1"/>
  <c r="AF7" i="11"/>
  <c r="AF8" i="11"/>
  <c r="B8" i="3" s="1"/>
  <c r="AF10" i="11"/>
  <c r="B10" i="3" s="1"/>
  <c r="AF11" i="11"/>
  <c r="B11" i="3" s="1"/>
  <c r="S11" i="11"/>
  <c r="C11" i="2" s="1"/>
  <c r="T11" i="11"/>
  <c r="U11" i="11"/>
  <c r="E11" i="2" s="1"/>
  <c r="V11" i="11"/>
  <c r="F11" i="2" s="1"/>
  <c r="W11" i="11"/>
  <c r="G11" i="2" s="1"/>
  <c r="X11" i="11"/>
  <c r="H11" i="2" s="1"/>
  <c r="Y11" i="11"/>
  <c r="I11" i="2" s="1"/>
  <c r="Z11" i="11"/>
  <c r="J11" i="2" s="1"/>
  <c r="AA11" i="11"/>
  <c r="K11" i="2" s="1"/>
  <c r="AB11" i="11"/>
  <c r="L11" i="2" s="1"/>
  <c r="AC11" i="11"/>
  <c r="M11" i="2" s="1"/>
  <c r="R11" i="11"/>
  <c r="B11" i="2" s="1"/>
  <c r="N11" i="1"/>
  <c r="C8" i="1"/>
  <c r="D33" i="1"/>
  <c r="C18" i="1"/>
  <c r="C20" i="1"/>
  <c r="C21" i="1"/>
  <c r="C22" i="1"/>
  <c r="C23" i="1"/>
  <c r="C24" i="1"/>
  <c r="C33" i="1"/>
  <c r="C36" i="1"/>
  <c r="C37" i="1"/>
  <c r="C17" i="1"/>
  <c r="D17" i="1"/>
  <c r="B18" i="1"/>
  <c r="B19" i="1"/>
  <c r="B20" i="1"/>
  <c r="B21" i="1"/>
  <c r="B22" i="1"/>
  <c r="B23" i="1"/>
  <c r="B24" i="1"/>
  <c r="B27" i="1"/>
  <c r="B28" i="1"/>
  <c r="B30" i="1"/>
  <c r="B31" i="1"/>
  <c r="B32" i="1"/>
  <c r="B33" i="1"/>
  <c r="B34" i="1"/>
  <c r="B36" i="1"/>
  <c r="B37" i="1"/>
  <c r="B17" i="1"/>
  <c r="B8" i="1"/>
  <c r="B7" i="1"/>
  <c r="S10" i="11"/>
  <c r="C10" i="2" s="1"/>
  <c r="T10" i="11"/>
  <c r="D10" i="2" s="1"/>
  <c r="U10" i="11"/>
  <c r="E10" i="2" s="1"/>
  <c r="V10" i="11"/>
  <c r="F10" i="2" s="1"/>
  <c r="W10" i="11"/>
  <c r="G10" i="2" s="1"/>
  <c r="X10" i="11"/>
  <c r="H10" i="2" s="1"/>
  <c r="Y10" i="11"/>
  <c r="I10" i="2" s="1"/>
  <c r="Z10" i="11"/>
  <c r="J10" i="2" s="1"/>
  <c r="AA10" i="11"/>
  <c r="K10" i="2" s="1"/>
  <c r="AB10" i="11"/>
  <c r="L10" i="2" s="1"/>
  <c r="AC10" i="11"/>
  <c r="M10" i="2" s="1"/>
  <c r="S8" i="11"/>
  <c r="C7" i="2" s="1"/>
  <c r="T8" i="11"/>
  <c r="D7" i="2" s="1"/>
  <c r="U8" i="11"/>
  <c r="E7" i="2" s="1"/>
  <c r="V8" i="11"/>
  <c r="F7" i="2" s="1"/>
  <c r="W8" i="11"/>
  <c r="G7" i="2" s="1"/>
  <c r="X8" i="11"/>
  <c r="H7" i="2" s="1"/>
  <c r="Y8" i="11"/>
  <c r="I7" i="2" s="1"/>
  <c r="Z8" i="11"/>
  <c r="J7" i="2" s="1"/>
  <c r="AA8" i="11"/>
  <c r="K7" i="2" s="1"/>
  <c r="AB8" i="11"/>
  <c r="L7" i="2" s="1"/>
  <c r="AC8" i="11"/>
  <c r="M7" i="2" s="1"/>
  <c r="R10" i="11"/>
  <c r="B10" i="2" s="1"/>
  <c r="R8" i="11"/>
  <c r="B7" i="2" s="1"/>
  <c r="B10" i="1"/>
  <c r="H15" i="11"/>
  <c r="D18" i="1"/>
  <c r="H17" i="11"/>
  <c r="D20" i="1"/>
  <c r="D23" i="1"/>
  <c r="D24" i="1"/>
  <c r="C25" i="1"/>
  <c r="B26" i="1"/>
  <c r="B29" i="1"/>
  <c r="C29" i="1"/>
  <c r="D29" i="1"/>
  <c r="C32" i="1"/>
  <c r="D37" i="1"/>
  <c r="F51" i="11"/>
  <c r="G51" i="11" s="1"/>
  <c r="D52" i="11"/>
  <c r="E52" i="11"/>
  <c r="R52" i="11"/>
  <c r="S52" i="11"/>
  <c r="T52" i="11"/>
  <c r="U52" i="11"/>
  <c r="V52" i="11"/>
  <c r="W52" i="11"/>
  <c r="X52" i="11"/>
  <c r="Y52" i="11"/>
  <c r="Z52" i="11"/>
  <c r="AA52" i="11"/>
  <c r="AB52" i="11"/>
  <c r="AC52" i="11"/>
  <c r="AK63" i="13" l="1"/>
  <c r="AM23" i="13"/>
  <c r="AL42" i="13"/>
  <c r="N8" i="2"/>
  <c r="J13" i="2"/>
  <c r="H43" i="11"/>
  <c r="I43" i="11" s="1"/>
  <c r="P43" i="11"/>
  <c r="M13" i="2"/>
  <c r="AM12" i="11"/>
  <c r="H51" i="11"/>
  <c r="I51" i="11" s="1"/>
  <c r="J51" i="11" s="1"/>
  <c r="K51" i="11" s="1"/>
  <c r="L51" i="11" s="1"/>
  <c r="M51" i="11" s="1"/>
  <c r="N51" i="11" s="1"/>
  <c r="H42" i="11"/>
  <c r="I42" i="11" s="1"/>
  <c r="P42" i="11" s="1"/>
  <c r="H35" i="11"/>
  <c r="I35" i="11" s="1"/>
  <c r="J35" i="11" s="1"/>
  <c r="K35" i="11" s="1"/>
  <c r="L35" i="11" s="1"/>
  <c r="M35" i="11" s="1"/>
  <c r="N35" i="11" s="1"/>
  <c r="O35" i="11" s="1"/>
  <c r="R35" i="11" s="1"/>
  <c r="B37" i="2" s="1"/>
  <c r="AN12" i="11"/>
  <c r="H45" i="11"/>
  <c r="I45" i="11" s="1"/>
  <c r="J45" i="11" s="1"/>
  <c r="AF12" i="11"/>
  <c r="H31" i="11"/>
  <c r="I31" i="11" s="1"/>
  <c r="J31" i="11" s="1"/>
  <c r="K31" i="11" s="1"/>
  <c r="L31" i="11" s="1"/>
  <c r="M31" i="11" s="1"/>
  <c r="G13" i="2"/>
  <c r="H41" i="11"/>
  <c r="I41" i="11" s="1"/>
  <c r="P41" i="11"/>
  <c r="H30" i="11"/>
  <c r="I30" i="11" s="1"/>
  <c r="J30" i="11" s="1"/>
  <c r="K30" i="11" s="1"/>
  <c r="L30" i="11" s="1"/>
  <c r="M30" i="11" s="1"/>
  <c r="N30" i="11" s="1"/>
  <c r="O30" i="11" s="1"/>
  <c r="R30" i="11" s="1"/>
  <c r="S30" i="11" s="1"/>
  <c r="U30" i="11" s="1"/>
  <c r="P30" i="11"/>
  <c r="F13" i="2"/>
  <c r="F13" i="3"/>
  <c r="H44" i="11"/>
  <c r="I44" i="11" s="1"/>
  <c r="P44" i="11"/>
  <c r="J7" i="3"/>
  <c r="J13" i="3" s="1"/>
  <c r="H29" i="11"/>
  <c r="I29" i="11" s="1"/>
  <c r="J29" i="11" s="1"/>
  <c r="K29" i="11" s="1"/>
  <c r="L29" i="11" s="1"/>
  <c r="M29" i="11" s="1"/>
  <c r="N29" i="11" s="1"/>
  <c r="O29" i="11" s="1"/>
  <c r="E13" i="3"/>
  <c r="H50" i="11"/>
  <c r="I50" i="11" s="1"/>
  <c r="J50" i="11" s="1"/>
  <c r="K50" i="11" s="1"/>
  <c r="L50" i="11" s="1"/>
  <c r="M50" i="11" s="1"/>
  <c r="N50" i="11" s="1"/>
  <c r="O50" i="11" s="1"/>
  <c r="P50" i="11"/>
  <c r="T12" i="11"/>
  <c r="AO12" i="11"/>
  <c r="H22" i="11"/>
  <c r="I22" i="11" s="1"/>
  <c r="J22" i="11" s="1"/>
  <c r="K22" i="11" s="1"/>
  <c r="G13" i="3"/>
  <c r="H28" i="11"/>
  <c r="I28" i="11" s="1"/>
  <c r="H49" i="11"/>
  <c r="I49" i="11" s="1"/>
  <c r="J49" i="11" s="1"/>
  <c r="K49" i="11" s="1"/>
  <c r="L49" i="11" s="1"/>
  <c r="M49" i="11" s="1"/>
  <c r="N49" i="11" s="1"/>
  <c r="O49" i="11" s="1"/>
  <c r="P49" i="11"/>
  <c r="I15" i="11"/>
  <c r="J15" i="11" s="1"/>
  <c r="K15" i="11" s="1"/>
  <c r="L15" i="11" s="1"/>
  <c r="M15" i="11" s="1"/>
  <c r="N15" i="11" s="1"/>
  <c r="O15" i="11" s="1"/>
  <c r="R15" i="11" s="1"/>
  <c r="S15" i="11" s="1"/>
  <c r="U15" i="11" s="1"/>
  <c r="H48" i="11"/>
  <c r="I48" i="11" s="1"/>
  <c r="J48" i="11" s="1"/>
  <c r="K48" i="11" s="1"/>
  <c r="L48" i="11" s="1"/>
  <c r="M48" i="11" s="1"/>
  <c r="N48" i="11" s="1"/>
  <c r="O48" i="11" s="1"/>
  <c r="P48" i="11"/>
  <c r="M13" i="3"/>
  <c r="N11" i="3"/>
  <c r="N8" i="3"/>
  <c r="E13" i="2"/>
  <c r="L13" i="3"/>
  <c r="I13" i="3"/>
  <c r="N10" i="3"/>
  <c r="I13" i="2"/>
  <c r="H13" i="2"/>
  <c r="H13" i="3"/>
  <c r="B13" i="2"/>
  <c r="N6" i="2"/>
  <c r="N7" i="2"/>
  <c r="N10" i="2"/>
  <c r="D13" i="3"/>
  <c r="C13" i="2"/>
  <c r="C13" i="3"/>
  <c r="B13" i="1"/>
  <c r="K7" i="3"/>
  <c r="K13" i="3" s="1"/>
  <c r="AL12" i="11"/>
  <c r="AK12" i="11"/>
  <c r="D11" i="2"/>
  <c r="D13" i="2" s="1"/>
  <c r="AJ12" i="11"/>
  <c r="AI12" i="11"/>
  <c r="AH12" i="11"/>
  <c r="B7" i="3"/>
  <c r="B13" i="3" s="1"/>
  <c r="AG12" i="11"/>
  <c r="AQ12" i="11"/>
  <c r="AP12" i="11"/>
  <c r="C32" i="2"/>
  <c r="E32" i="2"/>
  <c r="F46" i="11"/>
  <c r="W40" i="11"/>
  <c r="U46" i="11"/>
  <c r="M42" i="11"/>
  <c r="N42" i="11" s="1"/>
  <c r="O42" i="11" s="1"/>
  <c r="R42" i="11" s="1"/>
  <c r="T42" i="11" s="1"/>
  <c r="V42" i="11" s="1"/>
  <c r="X42" i="11" s="1"/>
  <c r="Z42" i="11" s="1"/>
  <c r="AB42" i="11" s="1"/>
  <c r="N40" i="11"/>
  <c r="K45" i="11"/>
  <c r="L45" i="11" s="1"/>
  <c r="M45" i="11" s="1"/>
  <c r="N45" i="11" s="1"/>
  <c r="O45" i="11" s="1"/>
  <c r="R45" i="11" s="1"/>
  <c r="T45" i="11" s="1"/>
  <c r="V45" i="11" s="1"/>
  <c r="X45" i="11" s="1"/>
  <c r="Z45" i="11" s="1"/>
  <c r="AB45" i="11" s="1"/>
  <c r="J46" i="11"/>
  <c r="H40" i="11"/>
  <c r="G46" i="11"/>
  <c r="E12" i="11"/>
  <c r="C34" i="1"/>
  <c r="D32" i="1"/>
  <c r="D30" i="1"/>
  <c r="S46" i="11"/>
  <c r="E38" i="11"/>
  <c r="D31" i="1"/>
  <c r="T15" i="11"/>
  <c r="T30" i="11"/>
  <c r="H21" i="11"/>
  <c r="O51" i="11"/>
  <c r="O52" i="11" s="1"/>
  <c r="C10" i="1"/>
  <c r="C13" i="1" s="1"/>
  <c r="D22" i="1"/>
  <c r="D21" i="1"/>
  <c r="D36" i="1"/>
  <c r="C28" i="1"/>
  <c r="B35" i="1"/>
  <c r="C27" i="1"/>
  <c r="I17" i="11"/>
  <c r="D34" i="1"/>
  <c r="D19" i="1"/>
  <c r="C19" i="1"/>
  <c r="N31" i="11"/>
  <c r="B25" i="1"/>
  <c r="C31" i="1"/>
  <c r="C30" i="1"/>
  <c r="H8" i="1"/>
  <c r="S12" i="11"/>
  <c r="AA12" i="11"/>
  <c r="AB12" i="11"/>
  <c r="Y12" i="11"/>
  <c r="X12" i="11"/>
  <c r="W12" i="11"/>
  <c r="U12" i="11"/>
  <c r="AC12" i="11"/>
  <c r="Z12" i="11"/>
  <c r="V12" i="11"/>
  <c r="R12" i="11"/>
  <c r="F52" i="11"/>
  <c r="G52" i="11"/>
  <c r="D38" i="11"/>
  <c r="D7" i="1"/>
  <c r="D12" i="11"/>
  <c r="N6" i="3"/>
  <c r="N6" i="1"/>
  <c r="S35" i="11" l="1"/>
  <c r="B32" i="2"/>
  <c r="W30" i="11"/>
  <c r="T35" i="11"/>
  <c r="D37" i="2" s="1"/>
  <c r="W15" i="11"/>
  <c r="Y15" i="11" s="1"/>
  <c r="AA15" i="11" s="1"/>
  <c r="K17" i="2" s="1"/>
  <c r="P35" i="11"/>
  <c r="AL63" i="13"/>
  <c r="AN23" i="13"/>
  <c r="AM42" i="13"/>
  <c r="N7" i="3"/>
  <c r="B39" i="1"/>
  <c r="B40" i="1" s="1"/>
  <c r="N52" i="11"/>
  <c r="E17" i="2"/>
  <c r="H27" i="11"/>
  <c r="I27" i="11" s="1"/>
  <c r="P15" i="11"/>
  <c r="N32" i="1"/>
  <c r="N11" i="2"/>
  <c r="N13" i="2" s="1"/>
  <c r="P51" i="11"/>
  <c r="P29" i="11"/>
  <c r="C17" i="2"/>
  <c r="N31" i="1"/>
  <c r="R29" i="11"/>
  <c r="B17" i="2"/>
  <c r="J28" i="11"/>
  <c r="P45" i="11"/>
  <c r="I17" i="2"/>
  <c r="N13" i="3"/>
  <c r="V15" i="11"/>
  <c r="D17" i="2"/>
  <c r="V30" i="11"/>
  <c r="D32" i="2"/>
  <c r="V35" i="11"/>
  <c r="U35" i="11"/>
  <c r="C37" i="2"/>
  <c r="K46" i="11"/>
  <c r="N37" i="1"/>
  <c r="N46" i="11"/>
  <c r="O40" i="11"/>
  <c r="P40" i="11" s="1"/>
  <c r="M46" i="11"/>
  <c r="L46" i="11"/>
  <c r="I40" i="11"/>
  <c r="I46" i="11" s="1"/>
  <c r="H46" i="11"/>
  <c r="H18" i="11"/>
  <c r="Y40" i="11"/>
  <c r="W46" i="11"/>
  <c r="C26" i="1"/>
  <c r="H32" i="11"/>
  <c r="D25" i="1"/>
  <c r="H34" i="11"/>
  <c r="D10" i="1"/>
  <c r="L22" i="11"/>
  <c r="J17" i="11"/>
  <c r="D27" i="1"/>
  <c r="O31" i="11"/>
  <c r="P31" i="11" s="1"/>
  <c r="C35" i="1"/>
  <c r="H19" i="11"/>
  <c r="I21" i="11"/>
  <c r="D28" i="1"/>
  <c r="H20" i="11"/>
  <c r="J8" i="1"/>
  <c r="D54" i="11"/>
  <c r="D60" i="11"/>
  <c r="E54" i="11"/>
  <c r="E60" i="11"/>
  <c r="H52" i="11"/>
  <c r="F12" i="11"/>
  <c r="D13" i="1" l="1"/>
  <c r="N10" i="1"/>
  <c r="G17" i="2"/>
  <c r="Y30" i="11"/>
  <c r="G32" i="2"/>
  <c r="AM63" i="13"/>
  <c r="AO23" i="13"/>
  <c r="AN42" i="13"/>
  <c r="N17" i="1"/>
  <c r="K28" i="11"/>
  <c r="T29" i="11"/>
  <c r="S29" i="11"/>
  <c r="B31" i="2"/>
  <c r="C39" i="1"/>
  <c r="C40" i="1" s="1"/>
  <c r="X15" i="11"/>
  <c r="F17" i="2"/>
  <c r="W35" i="11"/>
  <c r="E37" i="2"/>
  <c r="X35" i="11"/>
  <c r="F37" i="2"/>
  <c r="X30" i="11"/>
  <c r="F32" i="2"/>
  <c r="I18" i="11"/>
  <c r="O46" i="11"/>
  <c r="P46" i="11" s="1"/>
  <c r="R40" i="11"/>
  <c r="D26" i="1"/>
  <c r="AA40" i="11"/>
  <c r="Y46" i="11"/>
  <c r="J21" i="11"/>
  <c r="J27" i="11"/>
  <c r="H23" i="11"/>
  <c r="I19" i="11"/>
  <c r="I32" i="11"/>
  <c r="I20" i="11"/>
  <c r="K17" i="11"/>
  <c r="D35" i="1"/>
  <c r="H26" i="11"/>
  <c r="M22" i="11"/>
  <c r="R31" i="11"/>
  <c r="B33" i="2" s="1"/>
  <c r="N33" i="1"/>
  <c r="F38" i="11"/>
  <c r="F60" i="11" s="1"/>
  <c r="H25" i="11"/>
  <c r="I34" i="11"/>
  <c r="K8" i="1"/>
  <c r="I52" i="11"/>
  <c r="D56" i="11"/>
  <c r="F7" i="1"/>
  <c r="B41" i="1"/>
  <c r="D39" i="1" l="1"/>
  <c r="AA30" i="11"/>
  <c r="K32" i="2" s="1"/>
  <c r="I32" i="2"/>
  <c r="AN63" i="13"/>
  <c r="AP23" i="13"/>
  <c r="AO42" i="13"/>
  <c r="L28" i="11"/>
  <c r="C31" i="2"/>
  <c r="U29" i="11"/>
  <c r="V29" i="11"/>
  <c r="D31" i="2"/>
  <c r="E2" i="11"/>
  <c r="E56" i="11" s="1"/>
  <c r="F2" i="11" s="1"/>
  <c r="D40" i="1"/>
  <c r="D41" i="1" s="1"/>
  <c r="D42" i="1" s="1"/>
  <c r="Z15" i="11"/>
  <c r="H17" i="2"/>
  <c r="F54" i="11"/>
  <c r="Z30" i="11"/>
  <c r="H32" i="2"/>
  <c r="Y35" i="11"/>
  <c r="G37" i="2"/>
  <c r="Z35" i="11"/>
  <c r="H37" i="2"/>
  <c r="C41" i="1"/>
  <c r="H24" i="11"/>
  <c r="AC40" i="11"/>
  <c r="AF40" i="11" s="1"/>
  <c r="AF46" i="11" s="1"/>
  <c r="AA46" i="11"/>
  <c r="R46" i="11"/>
  <c r="T40" i="11"/>
  <c r="J18" i="11"/>
  <c r="N22" i="11"/>
  <c r="J32" i="11"/>
  <c r="I26" i="11"/>
  <c r="F13" i="1"/>
  <c r="J34" i="11"/>
  <c r="K21" i="11"/>
  <c r="I25" i="11"/>
  <c r="L17" i="11"/>
  <c r="S31" i="11"/>
  <c r="T31" i="11"/>
  <c r="J20" i="11"/>
  <c r="I23" i="11"/>
  <c r="K27" i="11"/>
  <c r="H33" i="11"/>
  <c r="J19" i="11"/>
  <c r="M8" i="1"/>
  <c r="L8" i="1"/>
  <c r="N8" i="1" s="1"/>
  <c r="H12" i="11"/>
  <c r="G7" i="1"/>
  <c r="J52" i="11"/>
  <c r="B42" i="1"/>
  <c r="AO63" i="13" l="1"/>
  <c r="AQ23" i="13"/>
  <c r="AP42" i="13"/>
  <c r="M28" i="11"/>
  <c r="X29" i="11"/>
  <c r="F31" i="2"/>
  <c r="W29" i="11"/>
  <c r="E31" i="2"/>
  <c r="F56" i="11"/>
  <c r="G2" i="11" s="1"/>
  <c r="AB15" i="11"/>
  <c r="J17" i="2"/>
  <c r="AB35" i="11"/>
  <c r="J37" i="2"/>
  <c r="AA35" i="11"/>
  <c r="K37" i="2" s="1"/>
  <c r="I37" i="2"/>
  <c r="AB30" i="11"/>
  <c r="J32" i="2"/>
  <c r="V31" i="11"/>
  <c r="D33" i="2"/>
  <c r="U31" i="11"/>
  <c r="C33" i="2"/>
  <c r="C42" i="1"/>
  <c r="V40" i="11"/>
  <c r="T46" i="11"/>
  <c r="K18" i="11"/>
  <c r="AC46" i="11"/>
  <c r="I24" i="11"/>
  <c r="K19" i="11"/>
  <c r="L21" i="11"/>
  <c r="I33" i="11"/>
  <c r="O22" i="11"/>
  <c r="P22" i="11" s="1"/>
  <c r="L27" i="11"/>
  <c r="M17" i="11"/>
  <c r="K34" i="11"/>
  <c r="J23" i="11"/>
  <c r="G13" i="1"/>
  <c r="K20" i="11"/>
  <c r="J26" i="11"/>
  <c r="J25" i="11"/>
  <c r="K32" i="11"/>
  <c r="K52" i="11"/>
  <c r="I12" i="11"/>
  <c r="H7" i="1"/>
  <c r="AQ42" i="13" l="1"/>
  <c r="AP63" i="13"/>
  <c r="Z29" i="11"/>
  <c r="H31" i="2"/>
  <c r="N28" i="11"/>
  <c r="Y29" i="11"/>
  <c r="G31" i="2"/>
  <c r="AC15" i="11"/>
  <c r="AD15" i="11" s="1"/>
  <c r="L17" i="2"/>
  <c r="AC35" i="11"/>
  <c r="L37" i="2"/>
  <c r="W31" i="11"/>
  <c r="E33" i="2"/>
  <c r="X31" i="11"/>
  <c r="F33" i="2"/>
  <c r="AC30" i="11"/>
  <c r="L32" i="2"/>
  <c r="J24" i="11"/>
  <c r="L18" i="11"/>
  <c r="X40" i="11"/>
  <c r="V46" i="11"/>
  <c r="J33" i="11"/>
  <c r="H13" i="1"/>
  <c r="M27" i="11"/>
  <c r="M21" i="11"/>
  <c r="K23" i="11"/>
  <c r="K26" i="11"/>
  <c r="L19" i="11"/>
  <c r="L34" i="11"/>
  <c r="L32" i="11"/>
  <c r="L20" i="11"/>
  <c r="N17" i="11"/>
  <c r="N24" i="1"/>
  <c r="R22" i="11"/>
  <c r="B24" i="2" s="1"/>
  <c r="K25" i="11"/>
  <c r="L52" i="11"/>
  <c r="M52" i="11"/>
  <c r="P52" i="11" s="1"/>
  <c r="I7" i="1"/>
  <c r="J12" i="11"/>
  <c r="AQ63" i="13" l="1"/>
  <c r="AR42" i="13"/>
  <c r="AA29" i="11"/>
  <c r="K31" i="2" s="1"/>
  <c r="I31" i="2"/>
  <c r="O28" i="11"/>
  <c r="AB29" i="11"/>
  <c r="J31" i="2"/>
  <c r="AF15" i="11"/>
  <c r="M17" i="2"/>
  <c r="Y31" i="11"/>
  <c r="G33" i="2"/>
  <c r="AF35" i="11"/>
  <c r="M37" i="2"/>
  <c r="N37" i="2" s="1"/>
  <c r="Z31" i="11"/>
  <c r="H33" i="2"/>
  <c r="M32" i="2"/>
  <c r="N32" i="2" s="1"/>
  <c r="AF30" i="11"/>
  <c r="Z40" i="11"/>
  <c r="X46" i="11"/>
  <c r="M18" i="11"/>
  <c r="K24" i="11"/>
  <c r="M20" i="11"/>
  <c r="N21" i="11"/>
  <c r="M19" i="11"/>
  <c r="M32" i="11"/>
  <c r="N27" i="11"/>
  <c r="L26" i="11"/>
  <c r="L25" i="11"/>
  <c r="I13" i="1"/>
  <c r="S22" i="11"/>
  <c r="T22" i="11"/>
  <c r="M34" i="11"/>
  <c r="K33" i="11"/>
  <c r="L23" i="11"/>
  <c r="O17" i="11"/>
  <c r="P17" i="11" s="1"/>
  <c r="J7" i="1"/>
  <c r="K12" i="11"/>
  <c r="N30" i="1" l="1"/>
  <c r="R28" i="11"/>
  <c r="P28" i="11"/>
  <c r="AC29" i="11"/>
  <c r="L31" i="2"/>
  <c r="N17" i="2"/>
  <c r="AG15" i="11"/>
  <c r="AI15" i="11" s="1"/>
  <c r="B17" i="3"/>
  <c r="AH15" i="11"/>
  <c r="AJ15" i="11" s="1"/>
  <c r="AL15" i="11" s="1"/>
  <c r="AN15" i="11" s="1"/>
  <c r="AP15" i="11" s="1"/>
  <c r="AG30" i="11"/>
  <c r="AH30" i="11" s="1"/>
  <c r="AI30" i="11" s="1"/>
  <c r="B32" i="3"/>
  <c r="AB31" i="11"/>
  <c r="J33" i="2"/>
  <c r="V22" i="11"/>
  <c r="D24" i="2"/>
  <c r="B37" i="3"/>
  <c r="AG35" i="11"/>
  <c r="AH35" i="11" s="1"/>
  <c r="AI35" i="11" s="1"/>
  <c r="U22" i="11"/>
  <c r="C24" i="2"/>
  <c r="AA31" i="11"/>
  <c r="K33" i="2" s="1"/>
  <c r="I33" i="2"/>
  <c r="L24" i="11"/>
  <c r="N18" i="11"/>
  <c r="AB40" i="11"/>
  <c r="AB46" i="11" s="1"/>
  <c r="Z46" i="11"/>
  <c r="L33" i="11"/>
  <c r="N32" i="11"/>
  <c r="R17" i="11"/>
  <c r="N19" i="1"/>
  <c r="M23" i="11"/>
  <c r="M26" i="11"/>
  <c r="N34" i="11"/>
  <c r="N19" i="11"/>
  <c r="M25" i="11"/>
  <c r="O21" i="11"/>
  <c r="P21" i="11" s="1"/>
  <c r="J13" i="1"/>
  <c r="O27" i="11"/>
  <c r="P27" i="11" s="1"/>
  <c r="N20" i="11"/>
  <c r="K7" i="1"/>
  <c r="L12" i="11"/>
  <c r="AJ30" i="11" l="1"/>
  <c r="AK30" i="11" s="1"/>
  <c r="AL30" i="11" s="1"/>
  <c r="AM30" i="11" s="1"/>
  <c r="AN30" i="11" s="1"/>
  <c r="AO30" i="11" s="1"/>
  <c r="AP30" i="11" s="1"/>
  <c r="AQ30" i="11" s="1"/>
  <c r="AR30" i="11"/>
  <c r="AK15" i="11"/>
  <c r="AM15" i="11" s="1"/>
  <c r="AO15" i="11" s="1"/>
  <c r="AQ15" i="11" s="1"/>
  <c r="AR15" i="11"/>
  <c r="AJ35" i="11"/>
  <c r="AK35" i="11" s="1"/>
  <c r="AL35" i="11" s="1"/>
  <c r="AM35" i="11" s="1"/>
  <c r="AN35" i="11" s="1"/>
  <c r="AO35" i="11" s="1"/>
  <c r="AP35" i="11" s="1"/>
  <c r="AQ35" i="11" s="1"/>
  <c r="AR35" i="11"/>
  <c r="M31" i="2"/>
  <c r="N31" i="2" s="1"/>
  <c r="AF29" i="11"/>
  <c r="T28" i="11"/>
  <c r="S28" i="11"/>
  <c r="B30" i="2"/>
  <c r="C17" i="3"/>
  <c r="W22" i="11"/>
  <c r="E24" i="2"/>
  <c r="C37" i="3"/>
  <c r="D37" i="3" s="1"/>
  <c r="E37" i="3" s="1"/>
  <c r="F37" i="3" s="1"/>
  <c r="G37" i="3" s="1"/>
  <c r="H37" i="3" s="1"/>
  <c r="I37" i="3" s="1"/>
  <c r="J37" i="3" s="1"/>
  <c r="K37" i="3" s="1"/>
  <c r="L37" i="3" s="1"/>
  <c r="M37" i="3" s="1"/>
  <c r="AC31" i="11"/>
  <c r="L33" i="2"/>
  <c r="C32" i="3"/>
  <c r="D32" i="3" s="1"/>
  <c r="E32" i="3" s="1"/>
  <c r="F32" i="3" s="1"/>
  <c r="G32" i="3" s="1"/>
  <c r="H32" i="3" s="1"/>
  <c r="I32" i="3" s="1"/>
  <c r="J32" i="3" s="1"/>
  <c r="K32" i="3" s="1"/>
  <c r="L32" i="3" s="1"/>
  <c r="M32" i="3" s="1"/>
  <c r="X22" i="11"/>
  <c r="F24" i="2"/>
  <c r="M24" i="11"/>
  <c r="O18" i="11"/>
  <c r="P18" i="11" s="1"/>
  <c r="R27" i="11"/>
  <c r="B29" i="2" s="1"/>
  <c r="N29" i="1"/>
  <c r="T17" i="11"/>
  <c r="S17" i="11"/>
  <c r="O19" i="11"/>
  <c r="P19" i="11" s="1"/>
  <c r="K13" i="1"/>
  <c r="O34" i="11"/>
  <c r="P34" i="11" s="1"/>
  <c r="N23" i="1"/>
  <c r="R21" i="11"/>
  <c r="B23" i="2" s="1"/>
  <c r="N26" i="11"/>
  <c r="O32" i="11"/>
  <c r="P32" i="11" s="1"/>
  <c r="N23" i="11"/>
  <c r="M33" i="11"/>
  <c r="N25" i="11"/>
  <c r="O20" i="11"/>
  <c r="P20" i="11" s="1"/>
  <c r="M12" i="11"/>
  <c r="L7" i="1"/>
  <c r="D30" i="2" l="1"/>
  <c r="V28" i="11"/>
  <c r="AG29" i="11"/>
  <c r="AH29" i="11" s="1"/>
  <c r="AI29" i="11" s="1"/>
  <c r="B31" i="3"/>
  <c r="U28" i="11"/>
  <c r="C30" i="2"/>
  <c r="V17" i="11"/>
  <c r="D17" i="3"/>
  <c r="U17" i="11"/>
  <c r="N32" i="3"/>
  <c r="N37" i="3"/>
  <c r="M33" i="2"/>
  <c r="N33" i="2" s="1"/>
  <c r="AF31" i="11"/>
  <c r="Z22" i="11"/>
  <c r="H24" i="2"/>
  <c r="Y22" i="11"/>
  <c r="G24" i="2"/>
  <c r="R18" i="11"/>
  <c r="B20" i="2" s="1"/>
  <c r="N20" i="1"/>
  <c r="N24" i="11"/>
  <c r="R19" i="11"/>
  <c r="B21" i="2" s="1"/>
  <c r="N33" i="11"/>
  <c r="O26" i="11"/>
  <c r="P26" i="11" s="1"/>
  <c r="L13" i="1"/>
  <c r="O25" i="11"/>
  <c r="P25" i="11" s="1"/>
  <c r="S21" i="11"/>
  <c r="T21" i="11"/>
  <c r="O23" i="11"/>
  <c r="P23" i="11" s="1"/>
  <c r="R20" i="11"/>
  <c r="B22" i="2" s="1"/>
  <c r="N22" i="1"/>
  <c r="R32" i="11"/>
  <c r="B34" i="2" s="1"/>
  <c r="N34" i="1"/>
  <c r="N36" i="1"/>
  <c r="R34" i="11"/>
  <c r="B36" i="2" s="1"/>
  <c r="T27" i="11"/>
  <c r="S27" i="11"/>
  <c r="N12" i="11"/>
  <c r="AJ29" i="11" l="1"/>
  <c r="AK29" i="11" s="1"/>
  <c r="AL29" i="11" s="1"/>
  <c r="AM29" i="11" s="1"/>
  <c r="AN29" i="11" s="1"/>
  <c r="AO29" i="11" s="1"/>
  <c r="AP29" i="11" s="1"/>
  <c r="AQ29" i="11" s="1"/>
  <c r="AR29" i="11"/>
  <c r="C31" i="3"/>
  <c r="D31" i="3" s="1"/>
  <c r="E31" i="3" s="1"/>
  <c r="F31" i="3" s="1"/>
  <c r="G31" i="3" s="1"/>
  <c r="H31" i="3" s="1"/>
  <c r="I31" i="3" s="1"/>
  <c r="J31" i="3" s="1"/>
  <c r="K31" i="3" s="1"/>
  <c r="L31" i="3" s="1"/>
  <c r="M31" i="3" s="1"/>
  <c r="X28" i="11"/>
  <c r="F30" i="2"/>
  <c r="W28" i="11"/>
  <c r="E30" i="2"/>
  <c r="W17" i="11"/>
  <c r="E17" i="3"/>
  <c r="X17" i="11"/>
  <c r="AB22" i="11"/>
  <c r="J24" i="2"/>
  <c r="AG31" i="11"/>
  <c r="AH31" i="11" s="1"/>
  <c r="AI31" i="11" s="1"/>
  <c r="B33" i="3"/>
  <c r="AA22" i="11"/>
  <c r="K24" i="2" s="1"/>
  <c r="I24" i="2"/>
  <c r="V21" i="11"/>
  <c r="D23" i="2"/>
  <c r="U27" i="11"/>
  <c r="C29" i="2"/>
  <c r="V27" i="11"/>
  <c r="D29" i="2"/>
  <c r="U21" i="11"/>
  <c r="C23" i="2"/>
  <c r="O24" i="11"/>
  <c r="P24" i="11" s="1"/>
  <c r="T18" i="11"/>
  <c r="S18" i="11"/>
  <c r="N28" i="1"/>
  <c r="R26" i="11"/>
  <c r="B28" i="2" s="1"/>
  <c r="N25" i="1"/>
  <c r="R23" i="11"/>
  <c r="B25" i="2" s="1"/>
  <c r="S32" i="11"/>
  <c r="T32" i="11"/>
  <c r="S19" i="11"/>
  <c r="C21" i="2" s="1"/>
  <c r="T19" i="11"/>
  <c r="D21" i="2" s="1"/>
  <c r="N27" i="1"/>
  <c r="R25" i="11"/>
  <c r="B27" i="2" s="1"/>
  <c r="T34" i="11"/>
  <c r="S34" i="11"/>
  <c r="O33" i="11"/>
  <c r="P33" i="11" s="1"/>
  <c r="S20" i="11"/>
  <c r="T20" i="11"/>
  <c r="N21" i="1"/>
  <c r="O12" i="11"/>
  <c r="M7" i="1"/>
  <c r="M13" i="1" s="1"/>
  <c r="AJ31" i="11" l="1"/>
  <c r="AK31" i="11" s="1"/>
  <c r="AL31" i="11" s="1"/>
  <c r="AM31" i="11" s="1"/>
  <c r="AN31" i="11" s="1"/>
  <c r="AO31" i="11" s="1"/>
  <c r="AP31" i="11" s="1"/>
  <c r="AQ31" i="11" s="1"/>
  <c r="AR31" i="11"/>
  <c r="N31" i="3"/>
  <c r="Y28" i="11"/>
  <c r="G30" i="2"/>
  <c r="Z28" i="11"/>
  <c r="H30" i="2"/>
  <c r="Z17" i="11"/>
  <c r="F17" i="3"/>
  <c r="Y17" i="11"/>
  <c r="V32" i="11"/>
  <c r="D34" i="2"/>
  <c r="W21" i="11"/>
  <c r="E23" i="2"/>
  <c r="C33" i="3"/>
  <c r="D33" i="3" s="1"/>
  <c r="E33" i="3" s="1"/>
  <c r="F33" i="3" s="1"/>
  <c r="G33" i="3" s="1"/>
  <c r="H33" i="3" s="1"/>
  <c r="I33" i="3" s="1"/>
  <c r="J33" i="3" s="1"/>
  <c r="K33" i="3" s="1"/>
  <c r="L33" i="3" s="1"/>
  <c r="M33" i="3" s="1"/>
  <c r="X21" i="11"/>
  <c r="F23" i="2"/>
  <c r="U32" i="11"/>
  <c r="C34" i="2"/>
  <c r="U20" i="11"/>
  <c r="C22" i="2"/>
  <c r="V20" i="11"/>
  <c r="D22" i="2"/>
  <c r="U34" i="11"/>
  <c r="C36" i="2"/>
  <c r="V34" i="11"/>
  <c r="D36" i="2"/>
  <c r="X27" i="11"/>
  <c r="F29" i="2"/>
  <c r="U18" i="11"/>
  <c r="C20" i="2"/>
  <c r="V18" i="11"/>
  <c r="D20" i="2"/>
  <c r="W27" i="11"/>
  <c r="E29" i="2"/>
  <c r="AC22" i="11"/>
  <c r="L24" i="2"/>
  <c r="N26" i="1"/>
  <c r="R24" i="11"/>
  <c r="B26" i="2" s="1"/>
  <c r="V19" i="11"/>
  <c r="F21" i="2" s="1"/>
  <c r="U19" i="11"/>
  <c r="R33" i="11"/>
  <c r="B35" i="2" s="1"/>
  <c r="T23" i="11"/>
  <c r="S23" i="11"/>
  <c r="S25" i="11"/>
  <c r="T25" i="11"/>
  <c r="S26" i="11"/>
  <c r="T26" i="11"/>
  <c r="E21" i="2" l="1"/>
  <c r="I30" i="2"/>
  <c r="AA28" i="11"/>
  <c r="K30" i="2" s="1"/>
  <c r="AB28" i="11"/>
  <c r="J30" i="2"/>
  <c r="AA17" i="11"/>
  <c r="G17" i="3"/>
  <c r="N33" i="3"/>
  <c r="AB17" i="11"/>
  <c r="Z21" i="11"/>
  <c r="H23" i="2"/>
  <c r="U25" i="11"/>
  <c r="C27" i="2"/>
  <c r="V23" i="11"/>
  <c r="D25" i="2"/>
  <c r="X18" i="11"/>
  <c r="F20" i="2"/>
  <c r="W34" i="11"/>
  <c r="E36" i="2"/>
  <c r="Y21" i="11"/>
  <c r="G23" i="2"/>
  <c r="W32" i="11"/>
  <c r="E34" i="2"/>
  <c r="W18" i="11"/>
  <c r="E20" i="2"/>
  <c r="X20" i="11"/>
  <c r="F22" i="2"/>
  <c r="Z27" i="11"/>
  <c r="H29" i="2"/>
  <c r="U23" i="11"/>
  <c r="C25" i="2"/>
  <c r="Y27" i="11"/>
  <c r="G29" i="2"/>
  <c r="AF22" i="11"/>
  <c r="M24" i="2"/>
  <c r="N24" i="2" s="1"/>
  <c r="X34" i="11"/>
  <c r="F36" i="2"/>
  <c r="V26" i="11"/>
  <c r="D28" i="2"/>
  <c r="U26" i="11"/>
  <c r="C28" i="2"/>
  <c r="X32" i="11"/>
  <c r="F34" i="2"/>
  <c r="V25" i="11"/>
  <c r="D27" i="2"/>
  <c r="W20" i="11"/>
  <c r="E22" i="2"/>
  <c r="S24" i="11"/>
  <c r="T24" i="11"/>
  <c r="T33" i="11"/>
  <c r="S33" i="11"/>
  <c r="N35" i="1"/>
  <c r="W19" i="11"/>
  <c r="G21" i="2" s="1"/>
  <c r="X19" i="11"/>
  <c r="H21" i="2" s="1"/>
  <c r="AC28" i="11" l="1"/>
  <c r="L30" i="2"/>
  <c r="H17" i="3"/>
  <c r="AC17" i="11"/>
  <c r="Y18" i="11"/>
  <c r="G20" i="2"/>
  <c r="Z18" i="11"/>
  <c r="H20" i="2"/>
  <c r="B24" i="3"/>
  <c r="AG22" i="11"/>
  <c r="AH22" i="11" s="1"/>
  <c r="AI22" i="11" s="1"/>
  <c r="X23" i="11"/>
  <c r="F25" i="2"/>
  <c r="X25" i="11"/>
  <c r="F27" i="2"/>
  <c r="V33" i="11"/>
  <c r="D35" i="2"/>
  <c r="Z32" i="11"/>
  <c r="H34" i="2"/>
  <c r="W23" i="11"/>
  <c r="E25" i="2"/>
  <c r="Y32" i="11"/>
  <c r="G34" i="2"/>
  <c r="W25" i="11"/>
  <c r="E27" i="2"/>
  <c r="V24" i="11"/>
  <c r="D26" i="2"/>
  <c r="W26" i="11"/>
  <c r="E28" i="2"/>
  <c r="U24" i="11"/>
  <c r="C26" i="2"/>
  <c r="AB27" i="11"/>
  <c r="J29" i="2"/>
  <c r="AA21" i="11"/>
  <c r="K23" i="2" s="1"/>
  <c r="I23" i="2"/>
  <c r="AB21" i="11"/>
  <c r="J23" i="2"/>
  <c r="U33" i="11"/>
  <c r="C35" i="2"/>
  <c r="X26" i="11"/>
  <c r="F28" i="2"/>
  <c r="AA27" i="11"/>
  <c r="K29" i="2" s="1"/>
  <c r="I29" i="2"/>
  <c r="Z20" i="11"/>
  <c r="H22" i="2"/>
  <c r="Y34" i="11"/>
  <c r="G36" i="2"/>
  <c r="Y20" i="11"/>
  <c r="G22" i="2"/>
  <c r="Z34" i="11"/>
  <c r="H36" i="2"/>
  <c r="Z19" i="11"/>
  <c r="J21" i="2" s="1"/>
  <c r="Y19" i="11"/>
  <c r="AJ22" i="11" l="1"/>
  <c r="AK22" i="11" s="1"/>
  <c r="AL22" i="11" s="1"/>
  <c r="AM22" i="11" s="1"/>
  <c r="AN22" i="11" s="1"/>
  <c r="AO22" i="11" s="1"/>
  <c r="AP22" i="11" s="1"/>
  <c r="AQ22" i="11" s="1"/>
  <c r="AR22" i="11"/>
  <c r="I21" i="2"/>
  <c r="M30" i="2"/>
  <c r="N30" i="2" s="1"/>
  <c r="AF28" i="11"/>
  <c r="AF17" i="11"/>
  <c r="N19" i="2"/>
  <c r="I17" i="3"/>
  <c r="AB20" i="11"/>
  <c r="J22" i="2"/>
  <c r="Z25" i="11"/>
  <c r="H27" i="2"/>
  <c r="Y23" i="11"/>
  <c r="G25" i="2"/>
  <c r="Z23" i="11"/>
  <c r="H25" i="2"/>
  <c r="Z26" i="11"/>
  <c r="H28" i="2"/>
  <c r="C24" i="3"/>
  <c r="D24" i="3" s="1"/>
  <c r="E24" i="3" s="1"/>
  <c r="F24" i="3" s="1"/>
  <c r="G24" i="3" s="1"/>
  <c r="H24" i="3" s="1"/>
  <c r="I24" i="3" s="1"/>
  <c r="J24" i="3" s="1"/>
  <c r="K24" i="3" s="1"/>
  <c r="L24" i="3" s="1"/>
  <c r="M24" i="3" s="1"/>
  <c r="AB34" i="11"/>
  <c r="J36" i="2"/>
  <c r="Y26" i="11"/>
  <c r="G28" i="2"/>
  <c r="AB32" i="11"/>
  <c r="J34" i="2"/>
  <c r="W24" i="11"/>
  <c r="E26" i="2"/>
  <c r="AB18" i="11"/>
  <c r="J20" i="2"/>
  <c r="AA20" i="11"/>
  <c r="K22" i="2" s="1"/>
  <c r="I22" i="2"/>
  <c r="W33" i="11"/>
  <c r="E35" i="2"/>
  <c r="X24" i="11"/>
  <c r="F26" i="2"/>
  <c r="AC27" i="11"/>
  <c r="L29" i="2"/>
  <c r="X33" i="11"/>
  <c r="F35" i="2"/>
  <c r="AA18" i="11"/>
  <c r="K20" i="2" s="1"/>
  <c r="I20" i="2"/>
  <c r="AA32" i="11"/>
  <c r="K34" i="2" s="1"/>
  <c r="I34" i="2"/>
  <c r="AA34" i="11"/>
  <c r="K36" i="2" s="1"/>
  <c r="I36" i="2"/>
  <c r="AC21" i="11"/>
  <c r="L23" i="2"/>
  <c r="Y25" i="11"/>
  <c r="G27" i="2"/>
  <c r="AB19" i="11"/>
  <c r="L21" i="2" s="1"/>
  <c r="AA19" i="11"/>
  <c r="B30" i="3" l="1"/>
  <c r="AG28" i="11"/>
  <c r="AH28" i="11" s="1"/>
  <c r="AI28" i="11" s="1"/>
  <c r="J17" i="3"/>
  <c r="AH17" i="11"/>
  <c r="AJ17" i="11" s="1"/>
  <c r="AL17" i="11" s="1"/>
  <c r="AN17" i="11" s="1"/>
  <c r="AP17" i="11" s="1"/>
  <c r="AG17" i="11"/>
  <c r="AI17" i="11" s="1"/>
  <c r="AA25" i="11"/>
  <c r="K27" i="2" s="1"/>
  <c r="I27" i="2"/>
  <c r="AA23" i="11"/>
  <c r="K25" i="2" s="1"/>
  <c r="I25" i="2"/>
  <c r="K21" i="2"/>
  <c r="AB25" i="11"/>
  <c r="J27" i="2"/>
  <c r="AC34" i="11"/>
  <c r="L36" i="2"/>
  <c r="M29" i="2"/>
  <c r="N29" i="2" s="1"/>
  <c r="AF27" i="11"/>
  <c r="N24" i="3"/>
  <c r="Y24" i="11"/>
  <c r="G26" i="2"/>
  <c r="AC20" i="11"/>
  <c r="L22" i="2"/>
  <c r="AB26" i="11"/>
  <c r="J28" i="2"/>
  <c r="Y33" i="11"/>
  <c r="G35" i="2"/>
  <c r="AC18" i="11"/>
  <c r="L20" i="2"/>
  <c r="Z33" i="11"/>
  <c r="H35" i="2"/>
  <c r="AF21" i="11"/>
  <c r="M23" i="2"/>
  <c r="N23" i="2" s="1"/>
  <c r="Z24" i="11"/>
  <c r="H26" i="2"/>
  <c r="AB23" i="11"/>
  <c r="J25" i="2"/>
  <c r="AA26" i="11"/>
  <c r="K28" i="2" s="1"/>
  <c r="I28" i="2"/>
  <c r="AC32" i="11"/>
  <c r="L34" i="2"/>
  <c r="AC19" i="11"/>
  <c r="AK17" i="11" l="1"/>
  <c r="AM17" i="11" s="1"/>
  <c r="AO17" i="11" s="1"/>
  <c r="AQ17" i="11" s="1"/>
  <c r="AR17" i="11"/>
  <c r="AJ28" i="11"/>
  <c r="AK28" i="11" s="1"/>
  <c r="AL28" i="11" s="1"/>
  <c r="AM28" i="11" s="1"/>
  <c r="AN28" i="11" s="1"/>
  <c r="AO28" i="11" s="1"/>
  <c r="AP28" i="11" s="1"/>
  <c r="AQ28" i="11" s="1"/>
  <c r="AR28" i="11"/>
  <c r="C30" i="3"/>
  <c r="D30" i="3" s="1"/>
  <c r="E30" i="3" s="1"/>
  <c r="F30" i="3" s="1"/>
  <c r="G30" i="3" s="1"/>
  <c r="H30" i="3" s="1"/>
  <c r="I30" i="3" s="1"/>
  <c r="J30" i="3" s="1"/>
  <c r="K30" i="3" s="1"/>
  <c r="L30" i="3" s="1"/>
  <c r="M30" i="3" s="1"/>
  <c r="K17" i="3"/>
  <c r="AA33" i="11"/>
  <c r="K35" i="2" s="1"/>
  <c r="I35" i="2"/>
  <c r="B29" i="3"/>
  <c r="AG27" i="11"/>
  <c r="AH27" i="11" s="1"/>
  <c r="AI27" i="11" s="1"/>
  <c r="AC23" i="11"/>
  <c r="L25" i="2"/>
  <c r="B23" i="3"/>
  <c r="AG21" i="11"/>
  <c r="AH21" i="11" s="1"/>
  <c r="AI21" i="11" s="1"/>
  <c r="M20" i="2"/>
  <c r="N20" i="2" s="1"/>
  <c r="AF18" i="11"/>
  <c r="AF34" i="11"/>
  <c r="M36" i="2"/>
  <c r="N36" i="2" s="1"/>
  <c r="AC25" i="11"/>
  <c r="L27" i="2"/>
  <c r="M21" i="2"/>
  <c r="N21" i="2" s="1"/>
  <c r="AF19" i="11"/>
  <c r="AC26" i="11"/>
  <c r="L28" i="2"/>
  <c r="AB24" i="11"/>
  <c r="J26" i="2"/>
  <c r="M22" i="2"/>
  <c r="N22" i="2" s="1"/>
  <c r="AF20" i="11"/>
  <c r="AF32" i="11"/>
  <c r="M34" i="2"/>
  <c r="N34" i="2" s="1"/>
  <c r="AB33" i="11"/>
  <c r="J35" i="2"/>
  <c r="AA24" i="11"/>
  <c r="I26" i="2"/>
  <c r="AJ27" i="11" l="1"/>
  <c r="AK27" i="11" s="1"/>
  <c r="AL27" i="11" s="1"/>
  <c r="AM27" i="11" s="1"/>
  <c r="AN27" i="11" s="1"/>
  <c r="AO27" i="11" s="1"/>
  <c r="AP27" i="11" s="1"/>
  <c r="AQ27" i="11" s="1"/>
  <c r="AR27" i="11"/>
  <c r="K26" i="2"/>
  <c r="AJ21" i="11"/>
  <c r="AK21" i="11" s="1"/>
  <c r="AL21" i="11" s="1"/>
  <c r="AM21" i="11" s="1"/>
  <c r="AN21" i="11" s="1"/>
  <c r="AO21" i="11" s="1"/>
  <c r="AP21" i="11" s="1"/>
  <c r="AQ21" i="11" s="1"/>
  <c r="AR21" i="11"/>
  <c r="N30" i="3"/>
  <c r="L17" i="3"/>
  <c r="N19" i="3"/>
  <c r="AF25" i="11"/>
  <c r="M27" i="2"/>
  <c r="N27" i="2" s="1"/>
  <c r="C29" i="3"/>
  <c r="D29" i="3" s="1"/>
  <c r="E29" i="3" s="1"/>
  <c r="F29" i="3" s="1"/>
  <c r="G29" i="3" s="1"/>
  <c r="H29" i="3" s="1"/>
  <c r="I29" i="3" s="1"/>
  <c r="J29" i="3" s="1"/>
  <c r="K29" i="3" s="1"/>
  <c r="L29" i="3" s="1"/>
  <c r="M29" i="3" s="1"/>
  <c r="AC24" i="11"/>
  <c r="L26" i="2"/>
  <c r="AC33" i="11"/>
  <c r="L35" i="2"/>
  <c r="AG18" i="11"/>
  <c r="AH18" i="11"/>
  <c r="B20" i="3"/>
  <c r="B36" i="3"/>
  <c r="AG34" i="11"/>
  <c r="AH34" i="11" s="1"/>
  <c r="AI34" i="11" s="1"/>
  <c r="AG19" i="11"/>
  <c r="AH19" i="11" s="1"/>
  <c r="AI19" i="11" s="1"/>
  <c r="B21" i="3"/>
  <c r="M28" i="2"/>
  <c r="N28" i="2" s="1"/>
  <c r="AF26" i="11"/>
  <c r="C23" i="3"/>
  <c r="D23" i="3" s="1"/>
  <c r="E23" i="3" s="1"/>
  <c r="F23" i="3" s="1"/>
  <c r="G23" i="3" s="1"/>
  <c r="H23" i="3" s="1"/>
  <c r="I23" i="3" s="1"/>
  <c r="J23" i="3" s="1"/>
  <c r="K23" i="3" s="1"/>
  <c r="L23" i="3" s="1"/>
  <c r="M23" i="3" s="1"/>
  <c r="B34" i="3"/>
  <c r="AG32" i="11"/>
  <c r="AH32" i="11" s="1"/>
  <c r="AI32" i="11" s="1"/>
  <c r="AG20" i="11"/>
  <c r="AH20" i="11" s="1"/>
  <c r="AI20" i="11" s="1"/>
  <c r="B22" i="3"/>
  <c r="AF23" i="11"/>
  <c r="M25" i="2"/>
  <c r="N25" i="2" s="1"/>
  <c r="AJ19" i="11" l="1"/>
  <c r="AK19" i="11" s="1"/>
  <c r="AL19" i="11" s="1"/>
  <c r="AM19" i="11" s="1"/>
  <c r="AN19" i="11" s="1"/>
  <c r="AO19" i="11" s="1"/>
  <c r="AP19" i="11" s="1"/>
  <c r="AQ19" i="11" s="1"/>
  <c r="AR19" i="11"/>
  <c r="AJ34" i="11"/>
  <c r="AK34" i="11" s="1"/>
  <c r="AL34" i="11" s="1"/>
  <c r="AM34" i="11" s="1"/>
  <c r="AN34" i="11" s="1"/>
  <c r="AO34" i="11" s="1"/>
  <c r="AP34" i="11" s="1"/>
  <c r="AQ34" i="11" s="1"/>
  <c r="AR34" i="11"/>
  <c r="AJ20" i="11"/>
  <c r="AK20" i="11" s="1"/>
  <c r="AL20" i="11" s="1"/>
  <c r="AM20" i="11" s="1"/>
  <c r="AN20" i="11" s="1"/>
  <c r="AO20" i="11" s="1"/>
  <c r="AP20" i="11" s="1"/>
  <c r="AQ20" i="11" s="1"/>
  <c r="AR20" i="11"/>
  <c r="AJ32" i="11"/>
  <c r="AK32" i="11" s="1"/>
  <c r="AL32" i="11" s="1"/>
  <c r="AM32" i="11" s="1"/>
  <c r="AN32" i="11" s="1"/>
  <c r="AO32" i="11" s="1"/>
  <c r="AP32" i="11" s="1"/>
  <c r="AQ32" i="11" s="1"/>
  <c r="AR32" i="11"/>
  <c r="M17" i="3"/>
  <c r="C36" i="3"/>
  <c r="D36" i="3" s="1"/>
  <c r="E36" i="3" s="1"/>
  <c r="F36" i="3" s="1"/>
  <c r="G36" i="3" s="1"/>
  <c r="H36" i="3" s="1"/>
  <c r="I36" i="3" s="1"/>
  <c r="J36" i="3" s="1"/>
  <c r="K36" i="3" s="1"/>
  <c r="L36" i="3" s="1"/>
  <c r="M36" i="3" s="1"/>
  <c r="C22" i="3"/>
  <c r="D22" i="3" s="1"/>
  <c r="E22" i="3" s="1"/>
  <c r="F22" i="3" s="1"/>
  <c r="G22" i="3" s="1"/>
  <c r="H22" i="3" s="1"/>
  <c r="I22" i="3" s="1"/>
  <c r="J22" i="3" s="1"/>
  <c r="K22" i="3" s="1"/>
  <c r="L22" i="3" s="1"/>
  <c r="M22" i="3" s="1"/>
  <c r="N29" i="3"/>
  <c r="M35" i="2"/>
  <c r="N35" i="2" s="1"/>
  <c r="AF33" i="11"/>
  <c r="B27" i="3"/>
  <c r="AG25" i="11"/>
  <c r="AH25" i="11" s="1"/>
  <c r="AI25" i="11" s="1"/>
  <c r="AF24" i="11"/>
  <c r="M26" i="2"/>
  <c r="N26" i="2" s="1"/>
  <c r="B25" i="3"/>
  <c r="AG23" i="11"/>
  <c r="AH23" i="11" s="1"/>
  <c r="AI23" i="11" s="1"/>
  <c r="AJ18" i="11"/>
  <c r="AI18" i="11"/>
  <c r="B28" i="3"/>
  <c r="AG26" i="11"/>
  <c r="AH26" i="11" s="1"/>
  <c r="AI26" i="11" s="1"/>
  <c r="C34" i="3"/>
  <c r="D34" i="3" s="1"/>
  <c r="E34" i="3" s="1"/>
  <c r="F34" i="3" s="1"/>
  <c r="G34" i="3" s="1"/>
  <c r="H34" i="3" s="1"/>
  <c r="I34" i="3" s="1"/>
  <c r="J34" i="3" s="1"/>
  <c r="K34" i="3" s="1"/>
  <c r="L34" i="3" s="1"/>
  <c r="M34" i="3" s="1"/>
  <c r="C21" i="3"/>
  <c r="D21" i="3" s="1"/>
  <c r="E21" i="3" s="1"/>
  <c r="F21" i="3" s="1"/>
  <c r="G21" i="3" s="1"/>
  <c r="H21" i="3" s="1"/>
  <c r="I21" i="3" s="1"/>
  <c r="J21" i="3" s="1"/>
  <c r="K21" i="3" s="1"/>
  <c r="L21" i="3" s="1"/>
  <c r="M21" i="3" s="1"/>
  <c r="C20" i="3"/>
  <c r="N23" i="3"/>
  <c r="AJ26" i="11" l="1"/>
  <c r="AK26" i="11" s="1"/>
  <c r="AL26" i="11" s="1"/>
  <c r="AM26" i="11" s="1"/>
  <c r="AN26" i="11" s="1"/>
  <c r="AO26" i="11" s="1"/>
  <c r="AP26" i="11" s="1"/>
  <c r="AQ26" i="11" s="1"/>
  <c r="AR26" i="11"/>
  <c r="AJ23" i="11"/>
  <c r="AK23" i="11" s="1"/>
  <c r="AL23" i="11" s="1"/>
  <c r="AM23" i="11" s="1"/>
  <c r="AN23" i="11" s="1"/>
  <c r="AO23" i="11" s="1"/>
  <c r="AP23" i="11" s="1"/>
  <c r="AQ23" i="11" s="1"/>
  <c r="AR23" i="11"/>
  <c r="AJ25" i="11"/>
  <c r="AK25" i="11" s="1"/>
  <c r="AL25" i="11" s="1"/>
  <c r="AM25" i="11" s="1"/>
  <c r="AN25" i="11" s="1"/>
  <c r="AO25" i="11" s="1"/>
  <c r="AP25" i="11" s="1"/>
  <c r="AQ25" i="11" s="1"/>
  <c r="AR25" i="11"/>
  <c r="N22" i="3"/>
  <c r="N34" i="3"/>
  <c r="N17" i="3"/>
  <c r="N21" i="3"/>
  <c r="C25" i="3"/>
  <c r="D25" i="3" s="1"/>
  <c r="E25" i="3" s="1"/>
  <c r="F25" i="3" s="1"/>
  <c r="G25" i="3" s="1"/>
  <c r="H25" i="3" s="1"/>
  <c r="I25" i="3" s="1"/>
  <c r="J25" i="3" s="1"/>
  <c r="K25" i="3" s="1"/>
  <c r="L25" i="3" s="1"/>
  <c r="M25" i="3" s="1"/>
  <c r="C28" i="3"/>
  <c r="D28" i="3" s="1"/>
  <c r="E28" i="3" s="1"/>
  <c r="F28" i="3" s="1"/>
  <c r="G28" i="3" s="1"/>
  <c r="H28" i="3" s="1"/>
  <c r="I28" i="3" s="1"/>
  <c r="J28" i="3" s="1"/>
  <c r="K28" i="3" s="1"/>
  <c r="L28" i="3" s="1"/>
  <c r="M28" i="3" s="1"/>
  <c r="B26" i="3"/>
  <c r="AG24" i="11"/>
  <c r="AK18" i="11"/>
  <c r="D20" i="3"/>
  <c r="C27" i="3"/>
  <c r="D27" i="3" s="1"/>
  <c r="E27" i="3" s="1"/>
  <c r="F27" i="3" s="1"/>
  <c r="G27" i="3" s="1"/>
  <c r="H27" i="3" s="1"/>
  <c r="I27" i="3" s="1"/>
  <c r="J27" i="3" s="1"/>
  <c r="K27" i="3" s="1"/>
  <c r="L27" i="3" s="1"/>
  <c r="M27" i="3" s="1"/>
  <c r="AL18" i="11"/>
  <c r="B35" i="3"/>
  <c r="AG33" i="11"/>
  <c r="AH33" i="11" s="1"/>
  <c r="AI33" i="11" s="1"/>
  <c r="N36" i="3"/>
  <c r="AJ33" i="11" l="1"/>
  <c r="AK33" i="11" s="1"/>
  <c r="AL33" i="11" s="1"/>
  <c r="AM33" i="11" s="1"/>
  <c r="AN33" i="11" s="1"/>
  <c r="AO33" i="11" s="1"/>
  <c r="AP33" i="11" s="1"/>
  <c r="AQ33" i="11" s="1"/>
  <c r="AR33" i="11"/>
  <c r="AN18" i="11"/>
  <c r="AM18" i="11"/>
  <c r="AH24" i="11"/>
  <c r="N28" i="3"/>
  <c r="N27" i="3"/>
  <c r="N25" i="3"/>
  <c r="C26" i="3"/>
  <c r="E20" i="3"/>
  <c r="C35" i="3"/>
  <c r="D35" i="3" s="1"/>
  <c r="E35" i="3" s="1"/>
  <c r="F35" i="3" s="1"/>
  <c r="G35" i="3" s="1"/>
  <c r="H35" i="3" s="1"/>
  <c r="I35" i="3" s="1"/>
  <c r="J35" i="3" s="1"/>
  <c r="K35" i="3" s="1"/>
  <c r="L35" i="3" s="1"/>
  <c r="M35" i="3" s="1"/>
  <c r="N35" i="3" l="1"/>
  <c r="AI24" i="11"/>
  <c r="D26" i="3"/>
  <c r="AO18" i="11"/>
  <c r="AP18" i="11"/>
  <c r="F20" i="3"/>
  <c r="E26" i="3" l="1"/>
  <c r="AQ18" i="11"/>
  <c r="AR18" i="11" s="1"/>
  <c r="AJ24" i="11"/>
  <c r="G20" i="3"/>
  <c r="H20" i="3" l="1"/>
  <c r="AK24" i="11"/>
  <c r="F26" i="3"/>
  <c r="G26" i="3" l="1"/>
  <c r="AL24" i="11"/>
  <c r="I20" i="3"/>
  <c r="J20" i="3" l="1"/>
  <c r="AM24" i="11"/>
  <c r="H26" i="3"/>
  <c r="I26" i="3" l="1"/>
  <c r="AN24" i="11"/>
  <c r="K20" i="3"/>
  <c r="AO24" i="11" l="1"/>
  <c r="J26" i="3"/>
  <c r="L20" i="3"/>
  <c r="M20" i="3" l="1"/>
  <c r="K26" i="3"/>
  <c r="AP24" i="11"/>
  <c r="AQ24" i="11" l="1"/>
  <c r="AR24" i="11" s="1"/>
  <c r="L26" i="3"/>
  <c r="N20" i="3"/>
  <c r="M26" i="3" l="1"/>
  <c r="N26" i="3" l="1"/>
  <c r="E7" i="1" l="1"/>
  <c r="E13" i="1" s="1"/>
  <c r="G12" i="11"/>
  <c r="N7" i="1" l="1"/>
  <c r="N13" i="1" s="1"/>
  <c r="G54" i="11" l="1"/>
  <c r="H54" i="11"/>
  <c r="H60" i="11"/>
  <c r="G60" i="11"/>
  <c r="F39" i="1"/>
  <c r="F40" i="1" s="1"/>
  <c r="H2" i="11" l="1"/>
  <c r="I2" i="11" s="1"/>
  <c r="G39" i="1"/>
  <c r="G40" i="1" s="1"/>
  <c r="G41" i="1" s="1"/>
  <c r="G42" i="1" s="1"/>
  <c r="H39" i="1"/>
  <c r="H40" i="1" s="1"/>
  <c r="F41" i="1"/>
  <c r="J60" i="11"/>
  <c r="J54" i="11"/>
  <c r="I54" i="11"/>
  <c r="I60" i="11"/>
  <c r="I56" i="11" l="1"/>
  <c r="J2" i="11" s="1"/>
  <c r="J56" i="11" s="1"/>
  <c r="K2" i="11" s="1"/>
  <c r="I39" i="1"/>
  <c r="I40" i="1" s="1"/>
  <c r="I41" i="1" s="1"/>
  <c r="I42" i="1" s="1"/>
  <c r="H41" i="1"/>
  <c r="H42" i="1" s="1"/>
  <c r="K60" i="11"/>
  <c r="K54" i="11"/>
  <c r="K56" i="11" l="1"/>
  <c r="L2" i="11" s="1"/>
  <c r="J39" i="1"/>
  <c r="J40" i="1" s="1"/>
  <c r="J41" i="1" s="1"/>
  <c r="J42" i="1" s="1"/>
  <c r="K39" i="1"/>
  <c r="K40" i="1" s="1"/>
  <c r="L60" i="11"/>
  <c r="L54" i="11"/>
  <c r="L56" i="11" s="1"/>
  <c r="M2" i="11" s="1"/>
  <c r="F42" i="1"/>
  <c r="K41" i="1" l="1"/>
  <c r="M54" i="11"/>
  <c r="M56" i="11" s="1"/>
  <c r="N2" i="11" s="1"/>
  <c r="M60" i="11"/>
  <c r="L39" i="1" l="1"/>
  <c r="L40" i="1" s="1"/>
  <c r="L41" i="1" s="1"/>
  <c r="L42" i="1" s="1"/>
  <c r="N60" i="11"/>
  <c r="N54" i="11"/>
  <c r="O2" i="11" s="1"/>
  <c r="K42" i="1"/>
  <c r="R16" i="11"/>
  <c r="M39" i="1"/>
  <c r="M40" i="1" s="1"/>
  <c r="M41" i="1" l="1"/>
  <c r="B39" i="2"/>
  <c r="T16" i="11"/>
  <c r="S16" i="11"/>
  <c r="R38" i="11"/>
  <c r="O60" i="11"/>
  <c r="O54" i="11"/>
  <c r="R54" i="11" l="1"/>
  <c r="R60" i="11"/>
  <c r="U16" i="11"/>
  <c r="S38" i="11"/>
  <c r="V16" i="11"/>
  <c r="T38" i="11"/>
  <c r="R2" i="11" l="1"/>
  <c r="R56" i="11" s="1"/>
  <c r="S2" i="11" s="1"/>
  <c r="C6" i="7"/>
  <c r="C10" i="7" s="1"/>
  <c r="C12" i="7" s="1"/>
  <c r="C23" i="7" s="1"/>
  <c r="C25" i="7" s="1"/>
  <c r="D39" i="2"/>
  <c r="D40" i="2" s="1"/>
  <c r="C39" i="2"/>
  <c r="T60" i="11"/>
  <c r="T54" i="11"/>
  <c r="X16" i="11"/>
  <c r="V38" i="11"/>
  <c r="S60" i="11"/>
  <c r="S54" i="11"/>
  <c r="U38" i="11"/>
  <c r="W16" i="11"/>
  <c r="B40" i="2"/>
  <c r="M42" i="1"/>
  <c r="S56" i="11" l="1"/>
  <c r="T2" i="11" s="1"/>
  <c r="T56" i="11" s="1"/>
  <c r="U2" i="11" s="1"/>
  <c r="D41" i="2"/>
  <c r="D42" i="2" s="1"/>
  <c r="F39" i="2"/>
  <c r="F40" i="2" s="1"/>
  <c r="E39" i="2"/>
  <c r="C40" i="2"/>
  <c r="B41" i="2"/>
  <c r="V60" i="11"/>
  <c r="V54" i="11"/>
  <c r="X38" i="11"/>
  <c r="Z16" i="11"/>
  <c r="Y16" i="11"/>
  <c r="G39" i="2"/>
  <c r="W38" i="11"/>
  <c r="U54" i="11"/>
  <c r="U60" i="11"/>
  <c r="U56" i="11" l="1"/>
  <c r="V2" i="11" s="1"/>
  <c r="V56" i="11" s="1"/>
  <c r="W2" i="11" s="1"/>
  <c r="F41" i="2"/>
  <c r="F42" i="2" s="1"/>
  <c r="B42" i="2"/>
  <c r="C41" i="2"/>
  <c r="C42" i="2" s="1"/>
  <c r="E40" i="2"/>
  <c r="H39" i="2"/>
  <c r="H40" i="2" s="1"/>
  <c r="W60" i="11"/>
  <c r="W54" i="11"/>
  <c r="AB16" i="11"/>
  <c r="Z38" i="11"/>
  <c r="AA16" i="11"/>
  <c r="Y38" i="11"/>
  <c r="X54" i="11"/>
  <c r="X60" i="11"/>
  <c r="H41" i="2" l="1"/>
  <c r="H42" i="2" s="1"/>
  <c r="E41" i="2"/>
  <c r="E42" i="2" s="1"/>
  <c r="I39" i="2"/>
  <c r="I40" i="2" s="1"/>
  <c r="W56" i="11"/>
  <c r="X2" i="11" s="1"/>
  <c r="X56" i="11" s="1"/>
  <c r="Y2" i="11" s="1"/>
  <c r="J39" i="2"/>
  <c r="J40" i="2" s="1"/>
  <c r="Y54" i="11"/>
  <c r="Y60" i="11"/>
  <c r="AA38" i="11"/>
  <c r="AB38" i="11"/>
  <c r="AC16" i="11"/>
  <c r="AD16" i="11" s="1"/>
  <c r="Z60" i="11"/>
  <c r="Z54" i="11"/>
  <c r="G40" i="2"/>
  <c r="G41" i="2" s="1"/>
  <c r="I41" i="2" l="1"/>
  <c r="I42" i="2" s="1"/>
  <c r="J41" i="2"/>
  <c r="J42" i="2" s="1"/>
  <c r="K39" i="2"/>
  <c r="K40" i="2" s="1"/>
  <c r="L39" i="2"/>
  <c r="L40" i="2" s="1"/>
  <c r="Y56" i="11"/>
  <c r="Z2" i="11" s="1"/>
  <c r="Z56" i="11" s="1"/>
  <c r="AA2" i="11" s="1"/>
  <c r="AB60" i="11"/>
  <c r="AB54" i="11"/>
  <c r="AC38" i="11"/>
  <c r="AF16" i="11"/>
  <c r="AA60" i="11"/>
  <c r="AA54" i="11"/>
  <c r="L41" i="2" l="1"/>
  <c r="L42" i="2" s="1"/>
  <c r="K41" i="2"/>
  <c r="K42" i="2" s="1"/>
  <c r="M39" i="2"/>
  <c r="N39" i="2" s="1"/>
  <c r="AF38" i="11"/>
  <c r="AH16" i="11"/>
  <c r="B39" i="3"/>
  <c r="AG16" i="11"/>
  <c r="AA56" i="11"/>
  <c r="AB2" i="11" s="1"/>
  <c r="AB56" i="11" s="1"/>
  <c r="AC2" i="11" s="1"/>
  <c r="AD2" i="11" s="1"/>
  <c r="N18" i="2"/>
  <c r="AC54" i="11"/>
  <c r="AC60" i="11"/>
  <c r="G42" i="2"/>
  <c r="B40" i="3" l="1"/>
  <c r="B41" i="3" s="1"/>
  <c r="M40" i="2"/>
  <c r="AI16" i="11"/>
  <c r="AG38" i="11"/>
  <c r="AF54" i="11"/>
  <c r="AF60" i="11"/>
  <c r="AC56" i="11"/>
  <c r="C39" i="3"/>
  <c r="AJ16" i="11"/>
  <c r="AH38" i="11"/>
  <c r="AF2" i="11" l="1"/>
  <c r="AF56" i="11" s="1"/>
  <c r="AG2" i="11" s="1"/>
  <c r="D6" i="7"/>
  <c r="D10" i="7" s="1"/>
  <c r="D12" i="7" s="1"/>
  <c r="D23" i="7" s="1"/>
  <c r="D25" i="7" s="1"/>
  <c r="M41" i="2"/>
  <c r="N41" i="2" s="1"/>
  <c r="N40" i="2"/>
  <c r="AL16" i="11"/>
  <c r="AJ38" i="11"/>
  <c r="AG54" i="11"/>
  <c r="AG60" i="11"/>
  <c r="AK16" i="11"/>
  <c r="AI38" i="11"/>
  <c r="AH54" i="11"/>
  <c r="AH60" i="11"/>
  <c r="C40" i="3"/>
  <c r="C41" i="3" s="1"/>
  <c r="D39" i="3"/>
  <c r="AG56" i="11" l="1"/>
  <c r="AH2" i="11" s="1"/>
  <c r="AH56" i="11" s="1"/>
  <c r="AI2" i="11" s="1"/>
  <c r="M42" i="2"/>
  <c r="N42" i="2"/>
  <c r="C42" i="3"/>
  <c r="AI60" i="11"/>
  <c r="AI54" i="11"/>
  <c r="AK38" i="11"/>
  <c r="AM16" i="11"/>
  <c r="AJ54" i="11"/>
  <c r="AJ60" i="11"/>
  <c r="AL38" i="11"/>
  <c r="AN16" i="11"/>
  <c r="E39" i="3"/>
  <c r="D40" i="3"/>
  <c r="D41" i="3" s="1"/>
  <c r="B42" i="3"/>
  <c r="AI56" i="11" l="1"/>
  <c r="AJ2" i="11" s="1"/>
  <c r="AJ56" i="11" s="1"/>
  <c r="AK2" i="11" s="1"/>
  <c r="AK60" i="11"/>
  <c r="AK54" i="11"/>
  <c r="AL60" i="11"/>
  <c r="AL54" i="11"/>
  <c r="AP16" i="11"/>
  <c r="AP38" i="11" s="1"/>
  <c r="AN38" i="11"/>
  <c r="AM38" i="11"/>
  <c r="AO16" i="11"/>
  <c r="D42" i="3"/>
  <c r="F39" i="3"/>
  <c r="AK56" i="11" l="1"/>
  <c r="AL2" i="11" s="1"/>
  <c r="AL56" i="11" s="1"/>
  <c r="AM2" i="11" s="1"/>
  <c r="AM60" i="11"/>
  <c r="AM54" i="11"/>
  <c r="AQ16" i="11"/>
  <c r="AO38" i="11"/>
  <c r="AN60" i="11"/>
  <c r="AN54" i="11"/>
  <c r="AP60" i="11"/>
  <c r="G39" i="3"/>
  <c r="F40" i="3"/>
  <c r="F41" i="3" s="1"/>
  <c r="E40" i="3"/>
  <c r="E41" i="3" s="1"/>
  <c r="AQ38" i="11" l="1"/>
  <c r="AR16" i="11"/>
  <c r="AM56" i="11"/>
  <c r="AN2" i="11" s="1"/>
  <c r="AN56" i="11" s="1"/>
  <c r="AO2" i="11" s="1"/>
  <c r="AO54" i="11"/>
  <c r="AO60" i="11"/>
  <c r="F42" i="3"/>
  <c r="H39" i="3"/>
  <c r="G40" i="3"/>
  <c r="G41" i="3" s="1"/>
  <c r="AQ54" i="11" l="1"/>
  <c r="AQ60" i="11"/>
  <c r="AO56" i="11"/>
  <c r="AP2" i="11" s="1"/>
  <c r="AQ2" i="11" s="1"/>
  <c r="AQ56" i="11" s="1"/>
  <c r="E6" i="7" s="1"/>
  <c r="E10" i="7" s="1"/>
  <c r="E12" i="7" s="1"/>
  <c r="E23" i="7" s="1"/>
  <c r="E25" i="7" s="1"/>
  <c r="G42" i="3"/>
  <c r="E42" i="3"/>
  <c r="H40" i="3"/>
  <c r="H41" i="3" s="1"/>
  <c r="I39" i="3"/>
  <c r="AR2" i="11" l="1"/>
  <c r="I40" i="3"/>
  <c r="I41" i="3" s="1"/>
  <c r="J39" i="3"/>
  <c r="H42" i="3"/>
  <c r="J40" i="3" l="1"/>
  <c r="J41" i="3" s="1"/>
  <c r="K39" i="3"/>
  <c r="I42" i="3"/>
  <c r="K40" i="3" l="1"/>
  <c r="K41" i="3" s="1"/>
  <c r="L39" i="3"/>
  <c r="J42" i="3"/>
  <c r="M39" i="3" l="1"/>
  <c r="N39" i="3" s="1"/>
  <c r="L40" i="3"/>
  <c r="L41" i="3" s="1"/>
  <c r="K42" i="3"/>
  <c r="L42" i="3" l="1"/>
  <c r="N18" i="3"/>
  <c r="M40" i="3" l="1"/>
  <c r="N40" i="3" l="1"/>
  <c r="M41" i="3"/>
  <c r="N41" i="3" s="1"/>
  <c r="N42" i="3" s="1"/>
  <c r="M42" i="3" l="1"/>
  <c r="G42" i="13" l="1"/>
  <c r="G58" i="13" s="1"/>
  <c r="G60" i="13" s="1"/>
  <c r="P20" i="13"/>
  <c r="E18" i="1"/>
  <c r="N18" i="1" s="1"/>
  <c r="N39" i="1" s="1"/>
  <c r="N40" i="1" s="1"/>
  <c r="H6" i="13" l="1"/>
  <c r="E39" i="1"/>
  <c r="E40" i="1" s="1"/>
  <c r="E41" i="1" s="1"/>
  <c r="N41" i="1" s="1"/>
  <c r="G63" i="13"/>
  <c r="P42" i="13"/>
  <c r="H60" i="13" l="1"/>
  <c r="I6" i="13" s="1"/>
  <c r="I60" i="13" s="1"/>
  <c r="J6" i="13" s="1"/>
  <c r="J60" i="13" s="1"/>
  <c r="K6" i="13" s="1"/>
  <c r="K60" i="13" s="1"/>
  <c r="L6" i="13" s="1"/>
  <c r="L60" i="13" s="1"/>
  <c r="M6" i="13" s="1"/>
  <c r="M60" i="13" s="1"/>
  <c r="N6" i="13" s="1"/>
  <c r="E42" i="1"/>
  <c r="N42" i="1" s="1"/>
  <c r="N60" i="13" l="1"/>
  <c r="O6" i="13" s="1"/>
  <c r="P6" i="13" l="1"/>
  <c r="O60" i="13"/>
  <c r="P60" i="13" s="1"/>
  <c r="R6" i="13" l="1"/>
  <c r="R60" i="13" l="1"/>
  <c r="S6" i="13" s="1"/>
  <c r="S60" i="13" l="1"/>
  <c r="T6" i="13" s="1"/>
  <c r="T60" i="13" s="1"/>
  <c r="U6" i="13" s="1"/>
  <c r="U60" i="13" s="1"/>
  <c r="V6" i="13" s="1"/>
  <c r="V60" i="13" s="1"/>
  <c r="W6" i="13" s="1"/>
  <c r="W60" i="13" s="1"/>
  <c r="X6" i="13" s="1"/>
  <c r="X60" i="13" s="1"/>
  <c r="Y6" i="13" s="1"/>
  <c r="Y60" i="13" l="1"/>
  <c r="Z6" i="13" s="1"/>
  <c r="Z60" i="13" l="1"/>
  <c r="AA6" i="13" s="1"/>
  <c r="AA60" i="13" l="1"/>
  <c r="AB6" i="13" s="1"/>
  <c r="AB60" i="13" l="1"/>
  <c r="AC6" i="13" s="1"/>
  <c r="AC60" i="13" l="1"/>
  <c r="AD60" i="13" s="1"/>
  <c r="AD6" i="13"/>
  <c r="AF6" i="13"/>
  <c r="AF60" i="13" l="1"/>
  <c r="AG6" i="13" s="1"/>
  <c r="AG60" i="13" l="1"/>
  <c r="AH6" i="13" s="1"/>
  <c r="AH60" i="13" s="1"/>
  <c r="AI6" i="13" s="1"/>
  <c r="AI60" i="13" s="1"/>
  <c r="AJ6" i="13" s="1"/>
  <c r="AJ60" i="13" l="1"/>
  <c r="AK6" i="13" s="1"/>
  <c r="AK60" i="13" l="1"/>
  <c r="AL6" i="13" s="1"/>
  <c r="AL60" i="13" l="1"/>
  <c r="AM6" i="13" s="1"/>
  <c r="AM60" i="13" l="1"/>
  <c r="AN6" i="13" s="1"/>
  <c r="AN60" i="13" l="1"/>
  <c r="AO6" i="13" s="1"/>
  <c r="AO60" i="13" l="1"/>
  <c r="AP6" i="13" s="1"/>
  <c r="AP60" i="13" l="1"/>
  <c r="AQ6" i="13" s="1"/>
  <c r="AQ60" i="13" s="1"/>
  <c r="AR60" i="13" s="1"/>
  <c r="AR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6" authorId="0" shapeId="0" xr:uid="{F525290F-9E35-4168-AE1D-0009A698C995}">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9" authorId="0" shapeId="0" xr:uid="{062CC310-0A2D-486F-8511-22F989282E03}">
      <text>
        <r>
          <rPr>
            <b/>
            <sz val="9"/>
            <color indexed="81"/>
            <rFont val="Tahoma"/>
            <family val="2"/>
          </rPr>
          <t>User:</t>
        </r>
        <r>
          <rPr>
            <sz val="9"/>
            <color indexed="81"/>
            <rFont val="Tahoma"/>
            <family val="2"/>
          </rPr>
          <t xml:space="preserve">
This is when you receive cash, not when you invoice a client. </t>
        </r>
      </text>
    </comment>
    <comment ref="A17" authorId="0" shapeId="0" xr:uid="{15FEC7C3-551F-4A39-B9E4-FE2B8A53F09B}">
      <text>
        <r>
          <rPr>
            <b/>
            <sz val="9"/>
            <color indexed="81"/>
            <rFont val="Tahoma"/>
            <family val="2"/>
          </rPr>
          <t>User:</t>
        </r>
        <r>
          <rPr>
            <sz val="9"/>
            <color indexed="81"/>
            <rFont val="Tahoma"/>
            <family val="2"/>
          </rPr>
          <t xml:space="preserve">
Cash expenses
</t>
        </r>
      </text>
    </comment>
    <comment ref="C60" authorId="0" shapeId="0" xr:uid="{24DE2E62-4871-4AEE-BE70-2AB7EE35B262}">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5C925D2C-0232-A54F-90D6-A65E8CD20EDE}">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5" authorId="0" shapeId="0" xr:uid="{7C1FD78D-9309-5F4F-A28C-54ADD15F8F27}">
      <text>
        <r>
          <rPr>
            <b/>
            <sz val="9"/>
            <color indexed="81"/>
            <rFont val="Tahoma"/>
            <family val="2"/>
          </rPr>
          <t>User:</t>
        </r>
        <r>
          <rPr>
            <sz val="9"/>
            <color indexed="81"/>
            <rFont val="Tahoma"/>
            <family val="2"/>
          </rPr>
          <t xml:space="preserve">
This is when you receive cash, not when you invoice a client. </t>
        </r>
      </text>
    </comment>
    <comment ref="A13" authorId="0" shapeId="0" xr:uid="{2C7C0730-9ED2-274F-9004-AE8D91D5B6A3}">
      <text>
        <r>
          <rPr>
            <b/>
            <sz val="9"/>
            <color indexed="81"/>
            <rFont val="Tahoma"/>
            <family val="2"/>
          </rPr>
          <t>User:</t>
        </r>
        <r>
          <rPr>
            <sz val="9"/>
            <color indexed="81"/>
            <rFont val="Tahoma"/>
            <family val="2"/>
          </rPr>
          <t xml:space="preserve">
Cash expenses
</t>
        </r>
      </text>
    </comment>
    <comment ref="C56" authorId="0" shapeId="0" xr:uid="{FC0070E0-A63E-C749-A1EC-99932E4A9F57}">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<sst xmlns="http://schemas.openxmlformats.org/spreadsheetml/2006/main" count="425" uniqueCount="170">
  <si>
    <t xml:space="preserve">Income Statement Year 1 </t>
  </si>
  <si>
    <t>Income Statement Year 2</t>
  </si>
  <si>
    <t>Income Statement Year 3</t>
  </si>
  <si>
    <t xml:space="preserve">Revenue </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</si>
  <si>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</si>
  <si>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</si>
  <si>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</si>
  <si>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</si>
  <si>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</si>
  <si>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</si>
  <si>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</si>
  <si>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</si>
  <si>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</si>
  <si>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</si>
  <si>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</si>
  <si>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</si>
  <si>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</si>
  <si>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</si>
  <si>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</si>
  <si>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</si>
  <si>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 xml:space="preserve">Gross Revenue </t>
  </si>
  <si>
    <t xml:space="preserve">Total Expenses </t>
  </si>
  <si>
    <t xml:space="preserve">Net Profit Before Tax </t>
  </si>
  <si>
    <t xml:space="preserve">Estimated Income Tax % </t>
  </si>
  <si>
    <t>Net Profit After Tax</t>
  </si>
  <si>
    <t xml:space="preserve">Total Funding Sources </t>
  </si>
  <si>
    <t>Internet (Telus)</t>
  </si>
  <si>
    <t xml:space="preserve">Period (Month): </t>
  </si>
  <si>
    <t>Cash at the Beginning of the period</t>
  </si>
  <si>
    <t>Income Sources (CASH IN)</t>
  </si>
  <si>
    <t>Total Income:</t>
  </si>
  <si>
    <t>Expenses (CASH OUT)</t>
  </si>
  <si>
    <t>Cost of Goods Sold</t>
  </si>
  <si>
    <t>Utilities</t>
  </si>
  <si>
    <t>Total Operating Expenses:</t>
  </si>
  <si>
    <t>Other Changes in Cash (CASH OUT)</t>
  </si>
  <si>
    <t>Credit Card Payment</t>
  </si>
  <si>
    <t>Owners draw</t>
  </si>
  <si>
    <t>Loan Repayment</t>
  </si>
  <si>
    <t>Tax savings</t>
  </si>
  <si>
    <t>Other Savings</t>
  </si>
  <si>
    <t>Other #1</t>
  </si>
  <si>
    <t>Other changes in cash out:</t>
  </si>
  <si>
    <t>Other Changes in Cash (CASH IN)</t>
  </si>
  <si>
    <t>Cash Received from Loan</t>
  </si>
  <si>
    <t>Cash received from investment</t>
  </si>
  <si>
    <t>Other #2</t>
  </si>
  <si>
    <t>Other changes in cash in:</t>
  </si>
  <si>
    <t>Total Changes in cash</t>
  </si>
  <si>
    <t>Cash at the end of the period:</t>
  </si>
  <si>
    <t>Don't Let cash go below:</t>
  </si>
  <si>
    <t>Approximate Net Income</t>
  </si>
  <si>
    <t>Transportation Cost</t>
  </si>
  <si>
    <t>Insurance</t>
  </si>
  <si>
    <t>Marketing Materials</t>
  </si>
  <si>
    <t>Website</t>
  </si>
  <si>
    <t>Regular cleaning</t>
  </si>
  <si>
    <t xml:space="preserve">     Residential Cleaning</t>
  </si>
  <si>
    <t xml:space="preserve">     Commercial Cleaning</t>
  </si>
  <si>
    <t>Deep Cleaning</t>
  </si>
  <si>
    <t>Glass Cleaner (5L)</t>
  </si>
  <si>
    <t>Vacuum cleaner</t>
  </si>
  <si>
    <t>Mop and Bucket</t>
  </si>
  <si>
    <t>All-purpose cleaner (per gallon)</t>
  </si>
  <si>
    <t>Toilet cleaner (100ml/4 packs)</t>
  </si>
  <si>
    <t>Paper Towel (8 Rolls)</t>
  </si>
  <si>
    <t>Toilet brush:</t>
  </si>
  <si>
    <t>Microfiber cloth (24pcs)</t>
  </si>
  <si>
    <t>Disposable Gloves:</t>
  </si>
  <si>
    <t>Garbage bags (S,M,L,XL)</t>
  </si>
  <si>
    <t>EXPENSES</t>
  </si>
  <si>
    <t>Miscellaneous expense</t>
  </si>
  <si>
    <t xml:space="preserve">Office expenses </t>
  </si>
  <si>
    <t>Meals</t>
  </si>
  <si>
    <t>Rent</t>
  </si>
  <si>
    <t>Payroll taxes</t>
  </si>
  <si>
    <t>Payroll</t>
  </si>
  <si>
    <t>1 houses/ 6hrs</t>
  </si>
  <si>
    <t>Weekly Clients</t>
  </si>
  <si>
    <t>3 clients/4hrs</t>
  </si>
  <si>
    <t>1 client/ per 4 hrs</t>
  </si>
  <si>
    <t>1 clients/4hrs</t>
  </si>
  <si>
    <t>2 client/per 4 hrs</t>
  </si>
  <si>
    <t>1 clients/ 6hrs</t>
  </si>
  <si>
    <t>1 client/6hrs</t>
  </si>
  <si>
    <t>2 clients/4hrs</t>
  </si>
  <si>
    <t>2 clients/ 6hrs</t>
  </si>
  <si>
    <t>2 client/6hrs</t>
  </si>
  <si>
    <t>4 clients/4hrs</t>
  </si>
  <si>
    <t>ASSETS</t>
  </si>
  <si>
    <t>CURRENT ASSETS</t>
  </si>
  <si>
    <t>Cash</t>
  </si>
  <si>
    <t>Account Receivable</t>
  </si>
  <si>
    <t xml:space="preserve">Supplies Inventory </t>
  </si>
  <si>
    <t>TOTAL CURRENT ASSETS</t>
  </si>
  <si>
    <t>LIALIBILITIES</t>
  </si>
  <si>
    <t>CURRENT LIABILITIES</t>
  </si>
  <si>
    <t>Accounts Payable</t>
  </si>
  <si>
    <t>Year 1</t>
  </si>
  <si>
    <t xml:space="preserve">Year 2 </t>
  </si>
  <si>
    <t>Year 3</t>
  </si>
  <si>
    <t>Taxes</t>
  </si>
  <si>
    <t>Total - 2024</t>
  </si>
  <si>
    <t>Total - 2025</t>
  </si>
  <si>
    <t>Total - 2026</t>
  </si>
  <si>
    <t>Equity:</t>
  </si>
  <si>
    <t xml:space="preserve">    Retained Earnings</t>
  </si>
  <si>
    <t>Total Liabilies &amp; Equity</t>
  </si>
  <si>
    <t>Total Liabilities</t>
  </si>
  <si>
    <t>Expenses</t>
  </si>
  <si>
    <t>Total Assets</t>
  </si>
  <si>
    <t>FretchFLICKCLEAN Services</t>
  </si>
  <si>
    <t>Column1</t>
  </si>
  <si>
    <t>Column2</t>
  </si>
  <si>
    <t>Column3</t>
  </si>
  <si>
    <t>Column4</t>
  </si>
  <si>
    <t>Column5</t>
  </si>
  <si>
    <t xml:space="preserve">   T. Fretche, Capital</t>
  </si>
  <si>
    <t>Column6</t>
  </si>
  <si>
    <t>Column7</t>
  </si>
  <si>
    <t>Column8</t>
  </si>
  <si>
    <t>Column9</t>
  </si>
  <si>
    <t>Column10</t>
  </si>
  <si>
    <t>Column11</t>
  </si>
  <si>
    <t>Column12</t>
  </si>
  <si>
    <t>Column13</t>
  </si>
  <si>
    <t>Column14</t>
  </si>
  <si>
    <t>Costs</t>
  </si>
  <si>
    <t>Year 2</t>
  </si>
  <si>
    <t>Cash Flow Projections</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</si>
  <si>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</si>
  <si>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</si>
  <si>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</si>
  <si>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</si>
  <si>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</si>
  <si>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</si>
  <si>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</si>
  <si>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</si>
  <si>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</si>
  <si>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</si>
  <si>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</si>
  <si>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</si>
  <si>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</si>
  <si>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</si>
  <si>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</si>
  <si>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</si>
  <si>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</si>
  <si>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</si>
  <si>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</si>
  <si>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</si>
  <si>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</si>
  <si>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</si>
  <si>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</si>
  <si>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</si>
  <si>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</si>
  <si>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</si>
  <si>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</si>
  <si>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</si>
  <si>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</si>
  <si>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</si>
  <si>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 xml:space="preserve">Balance Sheet </t>
  </si>
  <si>
    <t>TOTAL OPERATING EXPENSES</t>
  </si>
  <si>
    <t>REVENUE DATA</t>
  </si>
  <si>
    <t># of clients</t>
  </si>
  <si>
    <t>#of hours</t>
  </si>
  <si>
    <t>TOTAL INCOME</t>
  </si>
  <si>
    <t>PER MONTH</t>
  </si>
  <si>
    <t>PER WEEK</t>
  </si>
  <si>
    <t>Rate</t>
  </si>
  <si>
    <t>TOAL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</si>
</sst>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_-[$$-409]* #,##0.00_ ;_-[$$-409]* \-#,##0.00\ ;_-[$$-409]* &quot;-&quot;??_ ;_-@_ "/>
    <numFmt numFmtId="166" formatCode="_(* #,##0_);_(* \(#,##0\);_(* &quot;-&quot;??_);_(@_)"/>
    <numFmt numFmtId="167" formatCode="_-* #,##0_-;\-* #,##0_-;_-* &quot;-&quot;??_-;_-@_-"/>
  </numFmts>
  <fonts count="24"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sz val="12"/>
      <color theme="1"/>
      <name val="Calibri"/>
      <family val="2"/>
      <scheme val="minor"/>
    </font>
    <font>
      <sz val="10"/>
      <color theme="1"/>
      <name val="Arial"/>
      <family val="2"/>
    </font>
    <font>
      <b/>
      <sz val="10"/>
      <color theme="1"/>
      <name val="Arial"/>
      <family val="2"/>
    </font>
    <font>
      <b/>
      <sz val="10"/>
      <name val="Arial"/>
      <family val="2"/>
    </font>
    <font>
      <b/>
      <u/>
      <sz val="10"/>
      <color theme="1"/>
      <name val="Arial"/>
      <family val="2"/>
    </font>
    <font>
      <sz val="12"/>
      <color rgb="FFFFFFFF"/>
      <name val="Calibri"/>
      <family val="2"/>
    </font>
    <font>
      <sz val="10"/>
      <color rgb="FF000000"/>
      <name val="Arial"/>
      <family val="2"/>
    </font>
    <font>
      <b/>
      <sz val="9"/>
      <color indexed="81"/>
      <name val="Tahoma"/>
      <family val="2"/>
    </font>
    <font>
      <sz val="9"/>
      <color indexed="81"/>
      <name val="Tahoma"/>
      <family val="2"/>
    </font>
    <font>
      <b/>
      <sz val="11"/>
      <color theme="1"/>
      <name val="Calibri"/>
      <family val="2"/>
      <scheme val="minor"/>
    </font>
    <font>
      <sz val="10"/>
      <color rgb="FF0D0D0D"/>
      <name val="Segoe UI"/>
      <family val="2"/>
    </font>
    <font>
      <b/>
      <sz val="10"/>
      <color rgb="FF0D0D0D"/>
      <name val="Segoe UI"/>
      <family val="2"/>
    </font>
    <font>
      <b/>
      <sz val="10"/>
      <color theme="1"/>
      <name val="Calibri"/>
      <family val="2"/>
      <scheme val="minor"/>
    </font>
    <font>
      <b/>
      <sz val="12"/>
      <color rgb="FF0070C0"/>
      <name val="Calibri"/>
      <family val="2"/>
      <scheme val="minor"/>
    </font>
    <font>
      <sz val="12"/>
      <color rgb="FF0070C0"/>
      <name val="Calibri"/>
      <family val="2"/>
      <scheme val="minor"/>
    </font>
    <font>
      <b/>
      <u val="doubleAccounting"/>
      <sz val="12"/>
      <color rgb="FF0070C0"/>
      <name val="Calibri"/>
      <family val="2"/>
      <scheme val="minor"/>
    </font>
    <font>
      <b/>
      <sz val="16"/>
      <color theme="1"/>
      <name val="Calibri"/>
      <family val="2"/>
      <scheme val="minor"/>
    </font>
    <font>
      <b/>
      <sz val="16"/>
      <color rgb="FF000000"/>
      <name val="Calibri"/>
      <family val="2"/>
      <scheme val="minor"/>
    </font>
    <font>
      <b/>
      <sz val="16"/>
      <color theme="1"/>
      <name val="Arial"/>
      <family val="2"/>
    </font>
  </fonts>
  <fills count="8">
    <fill>
      <patternFill patternType="none"/>
    </fill>
    <fill>
      <patternFill patternType="gray125"/>
    </fill>
    <fill>
      <patternFill patternType="solid">
        <fgColor theme="9" tint="0.59999389629810485"/>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0.249977111117893"/>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5" tint="0.39997558519241921"/>
      </left>
      <right/>
      <top style="thin">
        <color theme="5" tint="0.39997558519241921"/>
      </top>
      <bottom style="thin">
        <color theme="5"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cellStyleXfs>
  <cellXfs count="144">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3" fillId="0" borderId="0" xfId="0" applyFont="1"/>
    <xf numFmtId="0" fontId="4" fillId="0" borderId="0" xfId="0" applyFont="1"/>
    <xf numFmtId="165" fontId="0" fillId="0" borderId="0" xfId="0" applyNumberFormat="1"/>
    <xf numFmtId="165" fontId="1" fillId="0" borderId="0" xfId="0" applyNumberFormat="1" applyFont="1"/>
    <xf numFmtId="165" fontId="3" fillId="0" borderId="0" xfId="0" applyNumberFormat="1" applyFont="1"/>
    <xf numFmtId="165" fontId="4" fillId="0" borderId="0" xfId="0" applyNumberFormat="1" applyFont="1"/>
    <xf numFmtId="165" fontId="0" fillId="0" borderId="7" xfId="0" applyNumberFormat="1" applyBorder="1"/>
    <xf numFmtId="165" fontId="1" fillId="0" borderId="7" xfId="0" applyNumberFormat="1" applyFont="1" applyBorder="1"/>
    <xf numFmtId="165" fontId="3" fillId="0" borderId="7" xfId="0" applyNumberFormat="1" applyFont="1" applyBorder="1"/>
    <xf numFmtId="165" fontId="4" fillId="0" borderId="7" xfId="0" applyNumberFormat="1" applyFont="1" applyBorder="1"/>
    <xf numFmtId="0" fontId="6" fillId="0" borderId="0" xfId="0" applyFont="1"/>
    <xf numFmtId="0" fontId="7" fillId="0" borderId="0" xfId="0" applyFont="1" applyAlignment="1">
      <alignment horizontal="right"/>
    </xf>
    <xf numFmtId="17" fontId="6" fillId="0" borderId="10" xfId="0" applyNumberFormat="1" applyFont="1" applyBorder="1" applyAlignment="1">
      <alignment horizontal="center"/>
    </xf>
    <xf numFmtId="0" fontId="9" fillId="0" borderId="0" xfId="0" applyFont="1"/>
    <xf numFmtId="0" fontId="6" fillId="0" borderId="0" xfId="0" applyFont="1" applyAlignment="1">
      <alignment horizontal="right"/>
    </xf>
    <xf numFmtId="0" fontId="15" fillId="0" borderId="0" xfId="0" applyFont="1"/>
    <xf numFmtId="44" fontId="0" fillId="0" borderId="0" xfId="1" applyFont="1"/>
    <xf numFmtId="43" fontId="6" fillId="0" borderId="0" xfId="2" applyFont="1"/>
    <xf numFmtId="166" fontId="7" fillId="0" borderId="12" xfId="2" applyNumberFormat="1" applyFont="1" applyFill="1" applyBorder="1" applyAlignment="1">
      <alignment horizontal="center"/>
    </xf>
    <xf numFmtId="166" fontId="6" fillId="0" borderId="0" xfId="2" applyNumberFormat="1" applyFont="1"/>
    <xf numFmtId="166" fontId="7" fillId="3" borderId="0" xfId="2" applyNumberFormat="1" applyFont="1" applyFill="1"/>
    <xf numFmtId="166" fontId="6" fillId="0" borderId="7" xfId="2" applyNumberFormat="1" applyFont="1" applyBorder="1"/>
    <xf numFmtId="166" fontId="6" fillId="0" borderId="0" xfId="2" applyNumberFormat="1" applyFont="1" applyBorder="1"/>
    <xf numFmtId="44" fontId="6" fillId="0" borderId="0" xfId="1" applyFont="1"/>
    <xf numFmtId="44" fontId="6" fillId="0" borderId="0" xfId="1" applyFont="1" applyBorder="1"/>
    <xf numFmtId="0" fontId="16" fillId="0" borderId="0" xfId="0" applyFont="1"/>
    <xf numFmtId="0" fontId="7" fillId="0" borderId="0" xfId="0" applyFont="1"/>
    <xf numFmtId="44" fontId="6" fillId="0" borderId="7" xfId="1" applyFont="1" applyBorder="1"/>
    <xf numFmtId="166" fontId="6" fillId="0" borderId="0" xfId="2" applyNumberFormat="1" applyFont="1" applyBorder="1" applyAlignment="1">
      <alignment horizontal="center"/>
    </xf>
    <xf numFmtId="166" fontId="8" fillId="0" borderId="0" xfId="2" applyNumberFormat="1" applyFont="1" applyFill="1" applyBorder="1" applyAlignment="1">
      <alignment horizontal="center"/>
    </xf>
    <xf numFmtId="166" fontId="8" fillId="3" borderId="0" xfId="2" applyNumberFormat="1" applyFont="1" applyFill="1" applyBorder="1" applyAlignment="1">
      <alignment horizontal="center"/>
    </xf>
    <xf numFmtId="166" fontId="7" fillId="0" borderId="0" xfId="2" applyNumberFormat="1" applyFont="1" applyFill="1" applyBorder="1" applyAlignment="1">
      <alignment horizontal="center"/>
    </xf>
    <xf numFmtId="164" fontId="0" fillId="0" borderId="0" xfId="3" applyFont="1"/>
    <xf numFmtId="164" fontId="1" fillId="0" borderId="0" xfId="3" applyFont="1" applyAlignment="1">
      <alignment horizontal="center"/>
    </xf>
    <xf numFmtId="165" fontId="0" fillId="0" borderId="0" xfId="0" applyNumberFormat="1" applyAlignment="1">
      <alignment horizontal="center"/>
    </xf>
    <xf numFmtId="44" fontId="7" fillId="3" borderId="0" xfId="1" applyFont="1" applyFill="1"/>
    <xf numFmtId="44" fontId="6" fillId="3" borderId="11" xfId="1" applyFont="1" applyFill="1" applyBorder="1"/>
    <xf numFmtId="0" fontId="6" fillId="0" borderId="7" xfId="0" applyFont="1" applyBorder="1"/>
    <xf numFmtId="44" fontId="6" fillId="0" borderId="0" xfId="0" applyNumberFormat="1" applyFont="1"/>
    <xf numFmtId="44" fontId="7" fillId="0" borderId="0" xfId="1" applyFont="1" applyFill="1"/>
    <xf numFmtId="44" fontId="6" fillId="0" borderId="0" xfId="1" applyFont="1" applyFill="1"/>
    <xf numFmtId="44" fontId="6" fillId="0" borderId="7" xfId="1" applyFont="1" applyFill="1" applyBorder="1"/>
    <xf numFmtId="166" fontId="7" fillId="0" borderId="0" xfId="2" applyNumberFormat="1" applyFont="1" applyFill="1"/>
    <xf numFmtId="44" fontId="7" fillId="0" borderId="0" xfId="1" applyFont="1" applyFill="1" applyBorder="1"/>
    <xf numFmtId="44" fontId="6" fillId="0" borderId="0" xfId="1" applyFont="1" applyFill="1" applyBorder="1"/>
    <xf numFmtId="0" fontId="3" fillId="0" borderId="0" xfId="0" applyFont="1" applyAlignment="1">
      <alignment horizontal="center"/>
    </xf>
    <xf numFmtId="165" fontId="3" fillId="0" borderId="0" xfId="0" applyNumberFormat="1" applyFont="1" applyAlignment="1">
      <alignment horizontal="center"/>
    </xf>
    <xf numFmtId="0" fontId="14" fillId="0" borderId="0" xfId="0" applyFont="1" applyAlignment="1">
      <alignment horizontal="left"/>
    </xf>
    <xf numFmtId="0" fontId="17" fillId="0" borderId="0" xfId="0" applyFont="1" applyAlignment="1">
      <alignment horizontal="left"/>
    </xf>
    <xf numFmtId="167" fontId="1" fillId="4" borderId="0" xfId="4" applyNumberFormat="1" applyFont="1" applyFill="1" applyAlignment="1">
      <alignment horizontal="center"/>
    </xf>
    <xf numFmtId="17" fontId="1" fillId="0" borderId="13" xfId="0" applyNumberFormat="1" applyFont="1" applyBorder="1"/>
    <xf numFmtId="0" fontId="18" fillId="0" borderId="0" xfId="0" applyFont="1"/>
    <xf numFmtId="165" fontId="18" fillId="0" borderId="9" xfId="0" applyNumberFormat="1" applyFont="1" applyBorder="1"/>
    <xf numFmtId="165" fontId="18" fillId="0" borderId="10" xfId="0" applyNumberFormat="1" applyFont="1" applyBorder="1"/>
    <xf numFmtId="0" fontId="19" fillId="0" borderId="0" xfId="0" applyFont="1"/>
    <xf numFmtId="17" fontId="6" fillId="5" borderId="10" xfId="0" applyNumberFormat="1" applyFont="1" applyFill="1" applyBorder="1" applyAlignment="1">
      <alignment horizontal="center"/>
    </xf>
    <xf numFmtId="166" fontId="8" fillId="5" borderId="0" xfId="2" applyNumberFormat="1" applyFont="1" applyFill="1" applyBorder="1" applyAlignment="1">
      <alignment horizontal="center"/>
    </xf>
    <xf numFmtId="166" fontId="6" fillId="5" borderId="0" xfId="2" applyNumberFormat="1" applyFont="1" applyFill="1" applyBorder="1" applyAlignment="1">
      <alignment horizontal="center"/>
    </xf>
    <xf numFmtId="166" fontId="6" fillId="5" borderId="0" xfId="2" applyNumberFormat="1" applyFont="1" applyFill="1"/>
    <xf numFmtId="44" fontId="6" fillId="5" borderId="0" xfId="1" applyFont="1" applyFill="1"/>
    <xf numFmtId="166" fontId="6" fillId="5" borderId="7" xfId="2" applyNumberFormat="1" applyFont="1" applyFill="1" applyBorder="1"/>
    <xf numFmtId="166" fontId="7" fillId="5" borderId="0" xfId="2" applyNumberFormat="1" applyFont="1" applyFill="1"/>
    <xf numFmtId="166" fontId="6" fillId="5" borderId="0" xfId="2" applyNumberFormat="1" applyFont="1" applyFill="1" applyBorder="1"/>
    <xf numFmtId="44" fontId="7" fillId="5" borderId="0" xfId="1" applyFont="1" applyFill="1"/>
    <xf numFmtId="44" fontId="6" fillId="5" borderId="7" xfId="1" applyFont="1" applyFill="1" applyBorder="1"/>
    <xf numFmtId="44" fontId="7" fillId="5" borderId="11" xfId="1" applyFont="1" applyFill="1" applyBorder="1"/>
    <xf numFmtId="167" fontId="0" fillId="0" borderId="0" xfId="4" applyNumberFormat="1" applyFont="1"/>
    <xf numFmtId="0" fontId="1" fillId="0" borderId="10" xfId="0" applyFont="1" applyBorder="1"/>
    <xf numFmtId="0" fontId="0" fillId="0" borderId="10" xfId="0" applyBorder="1"/>
    <xf numFmtId="0" fontId="1" fillId="0" borderId="10" xfId="0" applyFont="1" applyBorder="1" applyAlignment="1">
      <alignment horizontal="center"/>
    </xf>
    <xf numFmtId="0" fontId="18" fillId="0" borderId="10" xfId="0" applyFont="1" applyBorder="1"/>
    <xf numFmtId="167" fontId="18" fillId="0" borderId="10" xfId="0" applyNumberFormat="1" applyFont="1" applyBorder="1"/>
    <xf numFmtId="0" fontId="18" fillId="0" borderId="2" xfId="0" applyFont="1" applyBorder="1"/>
    <xf numFmtId="167" fontId="18" fillId="0" borderId="2" xfId="0" applyNumberFormat="1" applyFont="1" applyBorder="1"/>
    <xf numFmtId="167" fontId="1" fillId="6" borderId="0" xfId="4" applyNumberFormat="1" applyFont="1" applyFill="1" applyAlignment="1">
      <alignment horizontal="center"/>
    </xf>
    <xf numFmtId="17" fontId="1" fillId="0" borderId="13" xfId="0" applyNumberFormat="1" applyFont="1" applyBorder="1" applyAlignment="1">
      <alignment horizontal="center"/>
    </xf>
    <xf numFmtId="0" fontId="6" fillId="0" borderId="0" xfId="0" applyFont="1" applyAlignment="1">
      <alignment horizontal="left"/>
    </xf>
    <xf numFmtId="0" fontId="1" fillId="0" borderId="13" xfId="0" applyFont="1" applyBorder="1"/>
    <xf numFmtId="164" fontId="0" fillId="0" borderId="13" xfId="3" applyFont="1" applyBorder="1"/>
    <xf numFmtId="0" fontId="15" fillId="0" borderId="13" xfId="0" applyFont="1" applyBorder="1"/>
    <xf numFmtId="44" fontId="0" fillId="0" borderId="13" xfId="1" applyFont="1" applyBorder="1"/>
    <xf numFmtId="165" fontId="0" fillId="0" borderId="13" xfId="3" applyNumberFormat="1" applyFont="1" applyBorder="1"/>
    <xf numFmtId="164" fontId="1" fillId="0" borderId="13" xfId="3" applyFont="1" applyBorder="1"/>
    <xf numFmtId="0" fontId="1" fillId="0" borderId="14" xfId="0" applyFont="1" applyBorder="1"/>
    <xf numFmtId="164" fontId="1" fillId="0" borderId="13" xfId="3" applyFont="1" applyBorder="1" applyAlignment="1">
      <alignment horizontal="center"/>
    </xf>
    <xf numFmtId="0" fontId="21" fillId="0" borderId="0" xfId="0" applyFont="1"/>
    <xf numFmtId="0" fontId="22" fillId="0" borderId="0" xfId="0" applyFont="1"/>
    <xf numFmtId="166" fontId="6" fillId="0" borderId="0" xfId="2" applyNumberFormat="1" applyFont="1" applyFill="1" applyBorder="1" applyAlignment="1">
      <alignment horizontal="center"/>
    </xf>
    <xf numFmtId="166" fontId="6" fillId="0" borderId="0" xfId="2" applyNumberFormat="1" applyFont="1" applyFill="1"/>
    <xf numFmtId="166" fontId="6" fillId="0" borderId="7" xfId="2" applyNumberFormat="1" applyFont="1" applyFill="1" applyBorder="1"/>
    <xf numFmtId="166" fontId="6" fillId="0" borderId="0" xfId="2" applyNumberFormat="1" applyFont="1" applyFill="1" applyBorder="1"/>
    <xf numFmtId="44" fontId="6" fillId="0" borderId="11" xfId="1" applyFont="1" applyFill="1" applyBorder="1"/>
    <xf numFmtId="44" fontId="7" fillId="0" borderId="11" xfId="1" applyFont="1" applyFill="1" applyBorder="1"/>
    <xf numFmtId="43" fontId="6" fillId="0" borderId="0" xfId="2" applyFont="1" applyFill="1"/>
    <xf numFmtId="17" fontId="7" fillId="0" borderId="10" xfId="0" applyNumberFormat="1" applyFont="1" applyBorder="1" applyAlignment="1">
      <alignment horizontal="center"/>
    </xf>
    <xf numFmtId="0" fontId="7" fillId="0" borderId="0" xfId="0" applyFont="1" applyAlignment="1">
      <alignment horizontal="left"/>
    </xf>
    <xf numFmtId="0" fontId="23" fillId="0" borderId="0" xfId="0" applyFont="1" applyAlignment="1">
      <alignment horizontal="left"/>
    </xf>
    <xf numFmtId="0" fontId="23" fillId="0" borderId="0" xfId="0" applyFont="1"/>
    <xf numFmtId="0" fontId="6" fillId="0" borderId="0" xfId="0" applyFont="1" applyAlignment="1">
      <alignment wrapText="1"/>
    </xf>
    <xf numFmtId="164" fontId="0" fillId="0" borderId="0" xfId="4" applyFont="1"/>
    <xf numFmtId="164" fontId="1" fillId="0" borderId="10" xfId="4" applyFont="1" applyBorder="1"/>
    <xf numFmtId="164" fontId="18" fillId="0" borderId="10" xfId="0" applyNumberFormat="1" applyFont="1" applyBorder="1"/>
    <xf numFmtId="164" fontId="20" fillId="0" borderId="2" xfId="0" applyNumberFormat="1" applyFont="1" applyBorder="1"/>
    <xf numFmtId="166" fontId="6" fillId="0" borderId="0" xfId="0" applyNumberFormat="1" applyFont="1"/>
    <xf numFmtId="0" fontId="7" fillId="0" borderId="0" xfId="0" applyFont="1" applyAlignment="1">
      <alignment wrapText="1"/>
    </xf>
    <xf numFmtId="44" fontId="7" fillId="0" borderId="7" xfId="1" applyFont="1" applyFill="1" applyBorder="1"/>
    <xf numFmtId="0" fontId="21" fillId="0" borderId="0" xfId="0" applyFont="1" applyAlignment="1">
      <alignment horizontal="center"/>
    </xf>
    <xf numFmtId="0" fontId="1" fillId="0" borderId="0" xfId="0" applyFont="1" applyAlignment="1">
      <alignment horizont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6" fillId="0" borderId="0" xfId="0" applyFont="1" applyAlignment="1">
      <alignment horizontal="left"/>
    </xf>
    <xf numFmtId="0" fontId="6" fillId="0" borderId="0" xfId="0" applyFont="1" applyAlignment="1">
      <alignment horizontal="right"/>
    </xf>
    <xf numFmtId="0" fontId="0" fillId="0" borderId="0" xfId="0" applyBorder="1"/>
    <xf numFmtId="0" fontId="0" fillId="0" borderId="13" xfId="0" applyBorder="1" applyAlignment="1">
      <alignment horizontal="left"/>
    </xf>
    <xf numFmtId="0" fontId="0" fillId="0" borderId="13" xfId="0" applyBorder="1" applyAlignment="1">
      <alignment horizontal="center"/>
    </xf>
    <xf numFmtId="0" fontId="0" fillId="0" borderId="13" xfId="0" applyBorder="1"/>
    <xf numFmtId="0" fontId="19" fillId="0" borderId="13" xfId="0" applyFont="1" applyBorder="1"/>
    <xf numFmtId="0" fontId="18" fillId="0" borderId="15" xfId="0" applyFont="1" applyBorder="1" applyAlignment="1">
      <alignment horizontal="center"/>
    </xf>
    <xf numFmtId="0" fontId="18" fillId="0" borderId="16" xfId="0" applyFont="1" applyBorder="1" applyAlignment="1">
      <alignment horizontal="center"/>
    </xf>
    <xf numFmtId="44" fontId="18" fillId="0" borderId="13" xfId="0" applyNumberFormat="1" applyFont="1" applyBorder="1"/>
    <xf numFmtId="0" fontId="0" fillId="7" borderId="13" xfId="0" applyFill="1" applyBorder="1"/>
    <xf numFmtId="44" fontId="0" fillId="7" borderId="13" xfId="1" applyFont="1" applyFill="1" applyBorder="1"/>
    <xf numFmtId="0" fontId="1" fillId="0" borderId="13" xfId="0" applyFont="1" applyBorder="1" applyAlignment="1">
      <alignment horizontal="center"/>
    </xf>
    <xf numFmtId="0" fontId="1" fillId="0" borderId="13" xfId="0" applyFont="1" applyBorder="1" applyAlignment="1">
      <alignment horizontal="left"/>
    </xf>
    <xf numFmtId="0" fontId="6" fillId="0" borderId="0" xfId="0" applyFont="1" applyBorder="1"/>
  </cellXfs>
  <cellStyles count="5">
    <cellStyle name="Comma" xfId="4" builtinId="3"/>
    <cellStyle name="Comma 2" xfId="2" xr:uid="{12463CEF-67AC-4EBD-83C0-67E41BE0F496}"/>
    <cellStyle name="Comma 2 2" xfId="3" xr:uid="{5B2C537D-66E7-4CD1-B975-8AC1C40D24C3}"/>
    <cellStyle name="Currency" xfId="1" builtinId="4"/>
    <cellStyle name="Normal" xfId="0" builtinId="0"/>
  </cellStyles>
  <dxfs count="56">
    <dxf>
      <font>
        <b/>
        <i val="0"/>
        <color rgb="FFFF0000"/>
      </font>
      <fill>
        <patternFill>
          <bgColor theme="0"/>
        </patternFill>
      </fill>
    </dxf>
    <dxf>
      <font>
        <b/>
        <i val="0"/>
        <color rgb="FFFF0000"/>
      </font>
      <fill>
        <patternFill>
          <bgColor theme="0"/>
        </patternFill>
      </fill>
    </dxf>
    <dxf>
      <font>
        <b val="0"/>
        <i val="0"/>
        <strike val="0"/>
        <condense val="0"/>
        <extend val="0"/>
        <outline val="0"/>
        <shadow val="0"/>
        <u val="none"/>
        <vertAlign val="baseline"/>
        <sz val="12"/>
        <color theme="1"/>
        <name val="Calibri"/>
        <family val="2"/>
        <scheme val="minor"/>
      </font>
      <numFmt numFmtId="167" formatCode="_-* #,##0_-;\-* #,##0_-;_-* &quot;-&quot;??_-;_-@_-"/>
    </dxf>
    <dxf>
      <font>
        <b val="0"/>
        <i val="0"/>
        <strike val="0"/>
        <condense val="0"/>
        <extend val="0"/>
        <outline val="0"/>
        <shadow val="0"/>
        <u val="none"/>
        <vertAlign val="baseline"/>
        <sz val="12"/>
        <color theme="1"/>
        <name val="Calibri"/>
        <family val="2"/>
        <scheme val="minor"/>
      </font>
      <numFmt numFmtId="167" formatCode="_-* #,##0_-;\-* #,##0_-;_-* &quot;-&quot;??_-;_-@_-"/>
    </dxf>
    <dxf>
      <font>
        <b val="0"/>
        <i val="0"/>
        <strike val="0"/>
        <condense val="0"/>
        <extend val="0"/>
        <outline val="0"/>
        <shadow val="0"/>
        <u val="none"/>
        <vertAlign val="baseline"/>
        <sz val="12"/>
        <color theme="1"/>
        <name val="Calibri"/>
        <family val="2"/>
        <scheme val="minor"/>
      </font>
      <numFmt numFmtId="167" formatCode="_-* #,##0_-;\-* #,##0_-;_-* &quot;-&quot;??_-;_-@_-"/>
    </dxf>
    <dxf>
      <border outline="0">
        <bottom style="thin">
          <color indexed="64"/>
        </bottom>
      </border>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numFmt numFmtId="167" formatCode="_-* #,##0_-;\-* #,##0_-;_-* &quot;-&quot;??_-;_-@_-"/>
      <fill>
        <patternFill patternType="solid">
          <fgColor indexed="64"/>
          <bgColor theme="8"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22" formatCode="mmm\-yy"/>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rgb="FF000000"/>
        <name val="Calibri"/>
        <family val="2"/>
        <scheme val="minor"/>
      </font>
      <numFmt numFmtId="165" formatCode="_-[$$-409]* #,##0.00_ ;_-[$$-409]* \-#,##0.00\ ;_-[$$-409]* &quot;-&quot;??_ ;_-@_ "/>
      <border diagonalUp="0" diagonalDown="0">
        <left/>
        <right/>
        <top/>
        <bottom style="thin">
          <color indexed="64"/>
        </bottom>
        <vertical/>
        <horizontal/>
      </border>
    </dxf>
    <dxf>
      <font>
        <b val="0"/>
        <i val="0"/>
        <strike val="0"/>
        <condense val="0"/>
        <extend val="0"/>
        <outline val="0"/>
        <shadow val="0"/>
        <u val="none"/>
        <vertAlign val="baseline"/>
        <sz val="12"/>
        <color rgb="FF000000"/>
        <name val="Calibri"/>
        <family val="2"/>
        <scheme val="minor"/>
      </font>
      <numFmt numFmtId="165" formatCode="_-[$$-409]* #,##0.00_ ;_-[$$-409]* \-#,##0.00\ ;_-[$$-409]* &quot;-&quot;??_ ;_-@_ "/>
      <border diagonalUp="0" diagonalDown="0">
        <left/>
        <right/>
        <top/>
        <bottom style="thin">
          <color indexed="64"/>
        </bottom>
        <vertical/>
        <horizontal/>
      </border>
    </dxf>
    <dxf>
      <font>
        <b val="0"/>
        <i val="0"/>
        <strike val="0"/>
        <condense val="0"/>
        <extend val="0"/>
        <outline val="0"/>
        <shadow val="0"/>
        <u val="none"/>
        <vertAlign val="baseline"/>
        <sz val="12"/>
        <color rgb="FF000000"/>
        <name val="Calibri"/>
        <family val="2"/>
        <scheme val="minor"/>
      </font>
      <numFmt numFmtId="165" formatCode="_-[$$-409]* #,##0.00_ ;_-[$$-409]* \-#,##0.00\ ;_-[$$-409]* &quot;-&quot;??_ ;_-@_ "/>
      <border diagonalUp="0" diagonalDown="0">
        <left/>
        <right/>
        <top/>
        <bottom style="thin">
          <color indexed="64"/>
        </bottom>
        <vertical/>
        <horizontal/>
      </border>
    </dxf>
    <dxf>
      <font>
        <b val="0"/>
        <i val="0"/>
        <strike val="0"/>
        <condense val="0"/>
        <extend val="0"/>
        <outline val="0"/>
        <shadow val="0"/>
        <u val="none"/>
        <vertAlign val="baseline"/>
        <sz val="12"/>
        <color rgb="FF000000"/>
        <name val="Calibri"/>
        <family val="2"/>
        <scheme val="minor"/>
      </font>
      <numFmt numFmtId="165" formatCode="_-[$$-409]* #,##0.00_ ;_-[$$-409]* \-#,##0.00\ ;_-[$$-409]* &quot;-&quot;??_ ;_-@_ "/>
      <border diagonalUp="0" diagonalDown="0">
        <left/>
        <right/>
        <top/>
        <bottom style="thin">
          <color indexed="64"/>
        </bottom>
        <vertical/>
        <horizontal/>
      </border>
    </dxf>
    <dxf>
      <font>
        <b val="0"/>
        <i val="0"/>
        <strike val="0"/>
        <condense val="0"/>
        <extend val="0"/>
        <outline val="0"/>
        <shadow val="0"/>
        <u val="none"/>
        <vertAlign val="baseline"/>
        <sz val="12"/>
        <color rgb="FF000000"/>
        <name val="Calibri"/>
        <family val="2"/>
        <scheme val="minor"/>
      </font>
      <numFmt numFmtId="165" formatCode="_-[$$-409]* #,##0.00_ ;_-[$$-409]* \-#,##0.00\ ;_-[$$-409]* &quot;-&quot;??_ ;_-@_ "/>
      <border diagonalUp="0" diagonalDown="0">
        <left/>
        <right/>
        <top/>
        <bottom style="thin">
          <color indexed="64"/>
        </bottom>
        <vertical/>
        <horizontal/>
      </border>
    </dxf>
    <dxf>
      <font>
        <b val="0"/>
        <i val="0"/>
        <strike val="0"/>
        <condense val="0"/>
        <extend val="0"/>
        <outline val="0"/>
        <shadow val="0"/>
        <u val="none"/>
        <vertAlign val="baseline"/>
        <sz val="12"/>
        <color rgb="FF000000"/>
        <name val="Calibri"/>
        <family val="2"/>
        <scheme val="minor"/>
      </font>
      <numFmt numFmtId="165" formatCode="_-[$$-409]* #,##0.00_ ;_-[$$-409]* \-#,##0.00\ ;_-[$$-409]* &quot;-&quot;??_ ;_-@_ "/>
      <border diagonalUp="0" diagonalDown="0">
        <left/>
        <right/>
        <top/>
        <bottom style="thin">
          <color indexed="64"/>
        </bottom>
        <vertical/>
        <horizontal/>
      </border>
    </dxf>
    <dxf>
      <font>
        <b val="0"/>
        <i val="0"/>
        <strike val="0"/>
        <condense val="0"/>
        <extend val="0"/>
        <outline val="0"/>
        <shadow val="0"/>
        <u val="none"/>
        <vertAlign val="baseline"/>
        <sz val="12"/>
        <color rgb="FF000000"/>
        <name val="Calibri"/>
        <family val="2"/>
        <scheme val="minor"/>
      </font>
      <numFmt numFmtId="165" formatCode="_-[$$-409]* #,##0.00_ ;_-[$$-409]* \-#,##0.00\ ;_-[$$-409]* &quot;-&quot;??_ ;_-@_ "/>
      <border diagonalUp="0" diagonalDown="0">
        <left/>
        <right/>
        <top/>
        <bottom style="thin">
          <color indexed="64"/>
        </bottom>
        <vertical/>
        <horizontal/>
      </border>
    </dxf>
    <dxf>
      <font>
        <b val="0"/>
        <i val="0"/>
        <strike val="0"/>
        <condense val="0"/>
        <extend val="0"/>
        <outline val="0"/>
        <shadow val="0"/>
        <u val="none"/>
        <vertAlign val="baseline"/>
        <sz val="12"/>
        <color rgb="FF000000"/>
        <name val="Calibri"/>
        <family val="2"/>
        <scheme val="minor"/>
      </font>
      <numFmt numFmtId="165" formatCode="_-[$$-409]* #,##0.00_ ;_-[$$-409]* \-#,##0.00\ ;_-[$$-409]* &quot;-&quot;??_ ;_-@_ "/>
      <border diagonalUp="0" diagonalDown="0">
        <left/>
        <right/>
        <top/>
        <bottom style="thin">
          <color indexed="64"/>
        </bottom>
        <vertical/>
        <horizontal/>
      </border>
    </dxf>
    <dxf>
      <font>
        <b val="0"/>
        <i val="0"/>
        <strike val="0"/>
        <condense val="0"/>
        <extend val="0"/>
        <outline val="0"/>
        <shadow val="0"/>
        <u val="none"/>
        <vertAlign val="baseline"/>
        <sz val="12"/>
        <color rgb="FF000000"/>
        <name val="Calibri"/>
        <family val="2"/>
        <scheme val="minor"/>
      </font>
      <numFmt numFmtId="165" formatCode="_-[$$-409]* #,##0.00_ ;_-[$$-409]* \-#,##0.00\ ;_-[$$-409]* &quot;-&quot;??_ ;_-@_ "/>
      <border diagonalUp="0" diagonalDown="0">
        <left/>
        <right/>
        <top/>
        <bottom style="thin">
          <color indexed="64"/>
        </bottom>
        <vertical/>
        <horizontal/>
      </border>
    </dxf>
    <dxf>
      <font>
        <b val="0"/>
        <i val="0"/>
        <strike val="0"/>
        <condense val="0"/>
        <extend val="0"/>
        <outline val="0"/>
        <shadow val="0"/>
        <u val="none"/>
        <vertAlign val="baseline"/>
        <sz val="12"/>
        <color rgb="FF000000"/>
        <name val="Calibri"/>
        <family val="2"/>
        <scheme val="minor"/>
      </font>
      <numFmt numFmtId="165" formatCode="_-[$$-409]* #,##0.00_ ;_-[$$-409]* \-#,##0.00\ ;_-[$$-409]* &quot;-&quot;??_ ;_-@_ "/>
      <border diagonalUp="0" diagonalDown="0">
        <left/>
        <right/>
        <top/>
        <bottom style="thin">
          <color indexed="64"/>
        </bottom>
        <vertical/>
        <horizontal/>
      </border>
    </dxf>
    <dxf>
      <font>
        <b val="0"/>
        <i val="0"/>
        <strike val="0"/>
        <condense val="0"/>
        <extend val="0"/>
        <outline val="0"/>
        <shadow val="0"/>
        <u val="none"/>
        <vertAlign val="baseline"/>
        <sz val="12"/>
        <color rgb="FF000000"/>
        <name val="Calibri"/>
        <family val="2"/>
        <scheme val="minor"/>
      </font>
      <numFmt numFmtId="165" formatCode="_-[$$-409]* #,##0.00_ ;_-[$$-409]* \-#,##0.00\ ;_-[$$-409]* &quot;-&quot;??_ ;_-@_ "/>
      <border diagonalUp="0" diagonalDown="0">
        <left/>
        <right/>
        <top/>
        <bottom style="thin">
          <color indexed="64"/>
        </bottom>
        <vertical/>
        <horizontal/>
      </border>
    </dxf>
    <dxf>
      <font>
        <b val="0"/>
        <i val="0"/>
        <strike val="0"/>
        <condense val="0"/>
        <extend val="0"/>
        <outline val="0"/>
        <shadow val="0"/>
        <u val="none"/>
        <vertAlign val="baseline"/>
        <sz val="12"/>
        <color rgb="FF000000"/>
        <name val="Calibri"/>
        <family val="2"/>
        <scheme val="minor"/>
      </font>
      <numFmt numFmtId="165" formatCode="_-[$$-409]* #,##0.00_ ;_-[$$-409]* \-#,##0.00\ ;_-[$$-409]* &quot;-&quot;??_ ;_-@_ "/>
      <border diagonalUp="0" diagonalDown="0">
        <left/>
        <right/>
        <top/>
        <bottom style="thin">
          <color indexed="64"/>
        </bottom>
        <vertical/>
        <horizontal/>
      </border>
    </dxf>
    <dxf>
      <font>
        <b val="0"/>
        <i val="0"/>
        <strike val="0"/>
        <condense val="0"/>
        <extend val="0"/>
        <outline val="0"/>
        <shadow val="0"/>
        <u val="none"/>
        <vertAlign val="baseline"/>
        <sz val="12"/>
        <color rgb="FF000000"/>
        <name val="Calibri"/>
        <family val="2"/>
        <scheme val="minor"/>
      </font>
      <numFmt numFmtId="165" formatCode="_-[$$-409]* #,##0.00_ ;_-[$$-409]* \-#,##0.00\ ;_-[$$-409]* &quot;-&quot;??_ ;_-@_ "/>
      <border diagonalUp="0" diagonalDown="0">
        <left/>
        <right/>
        <top/>
        <bottom style="thin">
          <color indexed="64"/>
        </bottom>
        <vertical/>
        <horizontal/>
      </border>
    </dxf>
    <dxf>
      <font>
        <b val="0"/>
        <i val="0"/>
        <strike val="0"/>
        <condense val="0"/>
        <extend val="0"/>
        <outline val="0"/>
        <shadow val="0"/>
        <u val="none"/>
        <vertAlign val="baseline"/>
        <sz val="12"/>
        <color rgb="FF000000"/>
        <name val="Calibri"/>
        <family val="2"/>
        <scheme val="minor"/>
      </font>
    </dxf>
    <dxf>
      <numFmt numFmtId="165" formatCode="_-[$$-409]* #,##0.00_ ;_-[$$-409]* \-#,##0.00\ ;_-[$$-409]* &quot;-&quot;??_ ;_-@_ "/>
    </dxf>
    <dxf>
      <font>
        <b/>
        <i val="0"/>
        <strike val="0"/>
        <condense val="0"/>
        <extend val="0"/>
        <outline val="0"/>
        <shadow val="0"/>
        <u val="none"/>
        <vertAlign val="baseline"/>
        <sz val="12"/>
        <color theme="1"/>
        <name val="Calibri"/>
        <family val="2"/>
        <scheme val="minor"/>
      </font>
      <numFmt numFmtId="165" formatCode="_-[$$-409]* #,##0.00_ ;_-[$$-409]* \-#,##0.00\ ;_-[$$-409]* &quot;-&quot;??_ ;_-@_ "/>
    </dxf>
    <dxf>
      <numFmt numFmtId="165" formatCode="_-[$$-409]* #,##0.00_ ;_-[$$-409]* \-#,##0.00\ ;_-[$$-409]* &quot;-&quot;??_ ;_-@_ "/>
    </dxf>
    <dxf>
      <numFmt numFmtId="165" formatCode="_-[$$-409]* #,##0.00_ ;_-[$$-409]* \-#,##0.00\ ;_-[$$-409]* &quot;-&quot;??_ ;_-@_ "/>
    </dxf>
    <dxf>
      <numFmt numFmtId="165" formatCode="_-[$$-409]* #,##0.00_ ;_-[$$-409]* \-#,##0.00\ ;_-[$$-409]* &quot;-&quot;??_ ;_-@_ "/>
    </dxf>
    <dxf>
      <numFmt numFmtId="165" formatCode="_-[$$-409]* #,##0.00_ ;_-[$$-409]* \-#,##0.00\ ;_-[$$-409]* &quot;-&quot;??_ ;_-@_ "/>
    </dxf>
    <dxf>
      <numFmt numFmtId="165" formatCode="_-[$$-409]* #,##0.00_ ;_-[$$-409]* \-#,##0.00\ ;_-[$$-409]* &quot;-&quot;??_ ;_-@_ "/>
    </dxf>
    <dxf>
      <numFmt numFmtId="165" formatCode="_-[$$-409]* #,##0.00_ ;_-[$$-409]* \-#,##0.00\ ;_-[$$-409]* &quot;-&quot;??_ ;_-@_ "/>
    </dxf>
    <dxf>
      <numFmt numFmtId="165" formatCode="_-[$$-409]* #,##0.00_ ;_-[$$-409]* \-#,##0.00\ ;_-[$$-409]* &quot;-&quot;??_ ;_-@_ "/>
    </dxf>
    <dxf>
      <numFmt numFmtId="165" formatCode="_-[$$-409]* #,##0.00_ ;_-[$$-409]* \-#,##0.00\ ;_-[$$-409]* &quot;-&quot;??_ ;_-@_ "/>
    </dxf>
    <dxf>
      <numFmt numFmtId="165" formatCode="_-[$$-409]* #,##0.00_ ;_-[$$-409]* \-#,##0.00\ ;_-[$$-409]* &quot;-&quot;??_ ;_-@_ "/>
    </dxf>
    <dxf>
      <numFmt numFmtId="165" formatCode="_-[$$-409]* #,##0.00_ ;_-[$$-409]* \-#,##0.00\ ;_-[$$-409]* &quot;-&quot;??_ ;_-@_ "/>
    </dxf>
    <dxf>
      <numFmt numFmtId="165" formatCode="_-[$$-409]* #,##0.00_ ;_-[$$-409]* \-#,##0.00\ ;_-[$$-409]* &quot;-&quot;??_ ;_-@_ "/>
    </dxf>
    <dxf>
      <numFmt numFmtId="165" formatCode="_-[$$-409]* #,##0.00_ ;_-[$$-409]* \-#,##0.00\ ;_-[$$-409]* &quot;-&quot;??_ ;_-@_ "/>
    </dxf>
    <dxf>
      <numFmt numFmtId="165" formatCode="_-[$$-409]* #,##0.00_ ;_-[$$-409]* \-#,##0.00\ ;_-[$$-409]* &quot;-&quot;??_ ;_-@_ "/>
    </dxf>
    <dxf>
      <font>
        <b/>
        <i val="0"/>
        <strike val="0"/>
        <condense val="0"/>
        <extend val="0"/>
        <outline val="0"/>
        <shadow val="0"/>
        <u val="none"/>
        <vertAlign val="baseline"/>
        <sz val="12"/>
        <color theme="1"/>
        <name val="Calibri"/>
        <family val="2"/>
        <scheme val="minor"/>
      </font>
      <numFmt numFmtId="165" formatCode="_-[$$-409]* #,##0.00_ ;_-[$$-409]* \-#,##0.00\ ;_-[$$-409]* &quot;-&quot;??_ ;_-@_ "/>
      <border diagonalUp="0" diagonalDown="0">
        <left/>
        <right/>
        <top/>
        <bottom style="thin">
          <color indexed="64"/>
        </bottom>
        <vertical/>
        <horizontal/>
      </border>
    </dxf>
    <dxf>
      <numFmt numFmtId="165" formatCode="_-[$$-409]* #,##0.00_ ;_-[$$-409]* \-#,##0.00\ ;_-[$$-409]* &quot;-&quot;??_ ;_-@_ "/>
      <border diagonalUp="0" diagonalDown="0">
        <left/>
        <right/>
        <top/>
        <bottom style="thin">
          <color indexed="64"/>
        </bottom>
        <vertical/>
        <horizontal/>
      </border>
    </dxf>
    <dxf>
      <numFmt numFmtId="165" formatCode="_-[$$-409]* #,##0.00_ ;_-[$$-409]* \-#,##0.00\ ;_-[$$-409]* &quot;-&quot;??_ ;_-@_ "/>
      <border diagonalUp="0" diagonalDown="0">
        <left/>
        <right/>
        <top/>
        <bottom style="thin">
          <color indexed="64"/>
        </bottom>
        <vertical/>
        <horizontal/>
      </border>
    </dxf>
    <dxf>
      <numFmt numFmtId="165" formatCode="_-[$$-409]* #,##0.00_ ;_-[$$-409]* \-#,##0.00\ ;_-[$$-409]* &quot;-&quot;??_ ;_-@_ "/>
      <border diagonalUp="0" diagonalDown="0">
        <left/>
        <right/>
        <top/>
        <bottom style="thin">
          <color indexed="64"/>
        </bottom>
        <vertical/>
        <horizontal/>
      </border>
    </dxf>
    <dxf>
      <numFmt numFmtId="165" formatCode="_-[$$-409]* #,##0.00_ ;_-[$$-409]* \-#,##0.00\ ;_-[$$-409]* &quot;-&quot;??_ ;_-@_ "/>
      <border diagonalUp="0" diagonalDown="0">
        <left/>
        <right/>
        <top/>
        <bottom style="thin">
          <color indexed="64"/>
        </bottom>
        <vertical/>
        <horizontal/>
      </border>
    </dxf>
    <dxf>
      <numFmt numFmtId="165" formatCode="_-[$$-409]* #,##0.00_ ;_-[$$-409]* \-#,##0.00\ ;_-[$$-409]* &quot;-&quot;??_ ;_-@_ "/>
      <border diagonalUp="0" diagonalDown="0">
        <left/>
        <right/>
        <top/>
        <bottom style="thin">
          <color indexed="64"/>
        </bottom>
        <vertical/>
        <horizontal/>
      </border>
    </dxf>
    <dxf>
      <numFmt numFmtId="165" formatCode="_-[$$-409]* #,##0.00_ ;_-[$$-409]* \-#,##0.00\ ;_-[$$-409]* &quot;-&quot;??_ ;_-@_ "/>
      <border diagonalUp="0" diagonalDown="0">
        <left/>
        <right/>
        <top/>
        <bottom style="thin">
          <color indexed="64"/>
        </bottom>
        <vertical/>
        <horizontal/>
      </border>
    </dxf>
    <dxf>
      <numFmt numFmtId="165" formatCode="_-[$$-409]* #,##0.00_ ;_-[$$-409]* \-#,##0.00\ ;_-[$$-409]* &quot;-&quot;??_ ;_-@_ "/>
      <border diagonalUp="0" diagonalDown="0">
        <left/>
        <right/>
        <top/>
        <bottom style="thin">
          <color indexed="64"/>
        </bottom>
        <vertical/>
        <horizontal/>
      </border>
    </dxf>
    <dxf>
      <numFmt numFmtId="165" formatCode="_-[$$-409]* #,##0.00_ ;_-[$$-409]* \-#,##0.00\ ;_-[$$-409]* &quot;-&quot;??_ ;_-@_ "/>
      <border diagonalUp="0" diagonalDown="0">
        <left/>
        <right/>
        <top/>
        <bottom style="thin">
          <color indexed="64"/>
        </bottom>
        <vertical/>
        <horizontal/>
      </border>
    </dxf>
    <dxf>
      <numFmt numFmtId="165" formatCode="_-[$$-409]* #,##0.00_ ;_-[$$-409]* \-#,##0.00\ ;_-[$$-409]* &quot;-&quot;??_ ;_-@_ "/>
      <border diagonalUp="0" diagonalDown="0">
        <left/>
        <right/>
        <top/>
        <bottom style="thin">
          <color indexed="64"/>
        </bottom>
        <vertical/>
        <horizontal/>
      </border>
    </dxf>
    <dxf>
      <numFmt numFmtId="165" formatCode="_-[$$-409]* #,##0.00_ ;_-[$$-409]* \-#,##0.00\ ;_-[$$-409]* &quot;-&quot;??_ ;_-@_ "/>
      <border diagonalUp="0" diagonalDown="0">
        <left/>
        <right/>
        <top/>
        <bottom style="thin">
          <color indexed="64"/>
        </bottom>
        <vertical/>
        <horizontal/>
      </border>
    </dxf>
    <dxf>
      <numFmt numFmtId="165" formatCode="_-[$$-409]* #,##0.00_ ;_-[$$-409]* \-#,##0.00\ ;_-[$$-409]* &quot;-&quot;??_ ;_-@_ "/>
      <border diagonalUp="0" diagonalDown="0">
        <left/>
        <right/>
        <top/>
        <bottom style="thin">
          <color indexed="64"/>
        </bottom>
        <vertical/>
        <horizontal/>
      </border>
    </dxf>
    <dxf>
      <numFmt numFmtId="165" formatCode="_-[$$-409]* #,##0.00_ ;_-[$$-409]* \-#,##0.00\ ;_-[$$-409]* &quot;-&quot;??_ ;_-@_ "/>
      <border diagonalUp="0" diagonalDown="0">
        <left/>
        <right/>
        <top/>
        <bottom style="thin">
          <color indexed="64"/>
        </bottom>
        <vertical/>
        <horizontal/>
      </border>
    </dxf>
    <dxf>
      <numFmt numFmtId="165" formatCode="_-[$$-409]* #,##0.00_ ;_-[$$-409]* \-#,##0.00\ ;_-[$$-409]* &quot;-&quot;??_ ;_-@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1831744-580F-415C-9917-0CE56352AA21}" name="Table2" displayName="Table2" ref="A1:N42" totalsRowShown="0" headerRowDxfId="55">
  <autoFilter ref="A1:N42" xr:uid="{81831744-580F-415C-9917-0CE56352AA21}"/>
  <tableColumns count="14">
    <tableColumn id="1" xr3:uid="{D45729F2-6899-4D2A-91E2-02F0FE5A20EE}" name="Column1"/>
    <tableColumn id="2" xr3:uid="{60F0929C-AD79-4BA2-98C1-D167CD920438}" name="Column2" dataDxfId="54"/>
    <tableColumn id="3" xr3:uid="{63F1DED4-BEFB-4811-8606-41DCB23B86D4}" name="Column3" dataDxfId="53"/>
    <tableColumn id="4" xr3:uid="{4E1E7854-8AF6-44C6-971D-23C2D8F4A775}" name="Column4" dataDxfId="52"/>
    <tableColumn id="5" xr3:uid="{55CBEC6A-8A99-4791-B296-83767AA353AE}" name="Column5" dataDxfId="51"/>
    <tableColumn id="6" xr3:uid="{C70457B6-2CA9-4B84-BD97-11B5189217E6}" name="Column6" dataDxfId="50"/>
    <tableColumn id="7" xr3:uid="{273AFF39-D2C5-4D2D-8306-2BA7F64465FD}" name="Column7" dataDxfId="49"/>
    <tableColumn id="8" xr3:uid="{C62EBF6F-D96B-4519-9E2C-F64271321212}" name="Column8" dataDxfId="48"/>
    <tableColumn id="9" xr3:uid="{172C1909-A3E7-47F0-B377-F37FC6A3D46E}" name="Column9" dataDxfId="47"/>
    <tableColumn id="10" xr3:uid="{22CF9C8C-651C-4BF5-84A3-6C9538A4F15D}" name="Column10" dataDxfId="46"/>
    <tableColumn id="11" xr3:uid="{E7D835B5-9BE6-4321-879C-5F7886C223B0}" name="Column11" dataDxfId="45"/>
    <tableColumn id="12" xr3:uid="{CCD5C2B8-8091-4A76-B9AE-FDF3E3AE0BA5}" name="Column12" dataDxfId="44"/>
    <tableColumn id="13" xr3:uid="{8406E1E3-8A30-4D88-82D3-3FF0FC6C6BF6}" name="Column13" dataDxfId="43"/>
    <tableColumn id="14" xr3:uid="{0219932C-D54B-45CC-8B70-498ED6E45C67}" name="Column14" dataDxfId="42"/>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4DAF0F-1986-433D-94AC-DAB888EAA65E}" name="Table3" displayName="Table3" ref="A1:N42" totalsRowShown="0" headerRowDxfId="41">
  <autoFilter ref="A1:N42" xr:uid="{834DAF0F-1986-433D-94AC-DAB888EAA65E}"/>
  <tableColumns count="14">
    <tableColumn id="1" xr3:uid="{21742203-FF1F-46F4-A76E-361A0B780FDB}" name="Column1"/>
    <tableColumn id="2" xr3:uid="{A59565B1-C5CD-4D5D-8F29-B086313305FB}" name="Column2" dataDxfId="40"/>
    <tableColumn id="3" xr3:uid="{FEC9F290-F777-4F03-B678-B8F45A4B5371}" name="Column3" dataDxfId="39"/>
    <tableColumn id="4" xr3:uid="{B7A9E4F3-9C0E-4F4E-8EC3-A9156216EA10}" name="Column4" dataDxfId="38"/>
    <tableColumn id="5" xr3:uid="{D44FF45A-F8AC-4811-A60C-7ABCBAE480D1}" name="Column5" dataDxfId="37"/>
    <tableColumn id="6" xr3:uid="{2069FC48-3C4C-4F21-ABFE-B6611174AA06}" name="Column6" dataDxfId="36"/>
    <tableColumn id="7" xr3:uid="{D3F8291B-12C2-4CB5-A78F-6020D2467A5E}" name="Column7" dataDxfId="35"/>
    <tableColumn id="8" xr3:uid="{BD090651-6FCB-4D35-93B7-17F635CEAA0F}" name="Column8" dataDxfId="34"/>
    <tableColumn id="9" xr3:uid="{85E8B466-7AED-4EDD-B2DE-AA3961A815BB}" name="Column9" dataDxfId="33"/>
    <tableColumn id="10" xr3:uid="{96F814EB-3C33-4803-80F9-0914F98BEC89}" name="Column10" dataDxfId="32"/>
    <tableColumn id="11" xr3:uid="{BCC2E0D4-0BA8-44A6-9D22-4B5B95EDDE99}" name="Column11" dataDxfId="31"/>
    <tableColumn id="12" xr3:uid="{24206D17-FE34-4B6D-B751-F1312DC28C35}" name="Column12" dataDxfId="30"/>
    <tableColumn id="13" xr3:uid="{ED3CA740-1221-4ED9-B68C-A32DD6C30C92}" name="Column13" dataDxfId="29"/>
    <tableColumn id="14" xr3:uid="{240040FD-50C3-43A1-AC0A-307384A5B403}" name="Column14" dataDxfId="28"/>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A23D63-3D45-4CF0-A191-06FC8B2713F5}" name="Table4" displayName="Table4" ref="A1:N42" totalsRowShown="0" headerRowDxfId="27" dataDxfId="26">
  <autoFilter ref="A1:N42" xr:uid="{B8A23D63-3D45-4CF0-A191-06FC8B2713F5}"/>
  <tableColumns count="14">
    <tableColumn id="1" xr3:uid="{B2C8E964-621E-43BB-B321-DECA81E32D65}" name="Column1"/>
    <tableColumn id="2" xr3:uid="{3679F89D-E589-4420-889A-99AB2D7135FF}" name="Column2" dataDxfId="25"/>
    <tableColumn id="3" xr3:uid="{8F0D35B1-C0E4-48D0-9317-14A427044E3D}" name="Column3" dataDxfId="24"/>
    <tableColumn id="4" xr3:uid="{CC702F58-B8B5-4D29-B368-9EA9E108AE6A}" name="Column4" dataDxfId="23"/>
    <tableColumn id="5" xr3:uid="{756D5CC2-C1B9-4747-98D8-733C65A0527A}" name="Column5" dataDxfId="22"/>
    <tableColumn id="6" xr3:uid="{B5A28DDE-E00D-4715-99CF-B449C3CC5EB0}" name="Column6" dataDxfId="21"/>
    <tableColumn id="7" xr3:uid="{C3341E08-A53D-463B-97E1-EED1182FB025}" name="Column7" dataDxfId="20"/>
    <tableColumn id="8" xr3:uid="{9D97DA26-2FB7-4211-BB36-0BBF3D01F59F}" name="Column8" dataDxfId="19"/>
    <tableColumn id="9" xr3:uid="{464D4EC6-161B-44F7-99CC-E64D0588BBBA}" name="Column9" dataDxfId="18"/>
    <tableColumn id="10" xr3:uid="{B10E2936-AA71-40AD-A8C9-C801AE3A7D06}" name="Column10" dataDxfId="17"/>
    <tableColumn id="11" xr3:uid="{FA286F54-BCE8-44F6-B5CD-5F57A7E794DD}" name="Column11" dataDxfId="16"/>
    <tableColumn id="12" xr3:uid="{0044514B-796F-48DD-A9CA-22BB65A7D401}" name="Column12" dataDxfId="15"/>
    <tableColumn id="13" xr3:uid="{1C39C6B5-3A86-4E12-B08A-A78660E693D7}" name="Column13" dataDxfId="14"/>
    <tableColumn id="14" xr3:uid="{432C6C98-51D0-4D09-8131-1CAD08BB8468}" name="Column14" dataDxfId="13"/>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413AD1C-E537-4D4B-85B9-ACEF86DB967C}" name="Table5" displayName="Table5" ref="A4:AR60" totalsRowShown="0" headerRowDxfId="12">
  <autoFilter ref="A4:AR60" xr:uid="{0413AD1C-E537-4D4B-85B9-ACEF86DB967C}"/>
  <tableColumns count="44">
    <tableColumn id="1" xr3:uid="{6327C12C-A3B6-4390-9053-96777B46D57C}" name="Column1" dataDxfId="11"/>
    <tableColumn id="2" xr3:uid="{7FBF3FDF-E026-4BBD-8F98-A44C81080BC9}" name="Column2" dataDxfId="10"/>
    <tableColumn id="3" xr3:uid="{D30072BA-B42C-4DF8-A78C-BD42098D27D3}" name="Column3" dataDxfId="9"/>
    <tableColumn id="4" xr3:uid="{97FF81AA-231E-42A7-9FD7-F26C0564B92A}" name="Column4"/>
    <tableColumn id="5" xr3:uid="{E28E5372-8960-4251-B8AC-205242A16505}" name="Column5"/>
    <tableColumn id="6" xr3:uid="{50822B9A-D490-495D-9040-00F217A94739}" name="Column6"/>
    <tableColumn id="7" xr3:uid="{6B56DAEB-969E-4930-9131-20ABF1249EBB}" name="Column7"/>
    <tableColumn id="8" xr3:uid="{4037964F-A326-42E8-90D8-D475CC4B14C4}" name="Column8"/>
    <tableColumn id="9" xr3:uid="{2089F6D3-CB3F-45FF-83A8-59461CAA9D9F}" name="Column9"/>
    <tableColumn id="10" xr3:uid="{8299D10B-1D0D-415F-AA44-B96BF91393FA}" name="Column10"/>
    <tableColumn id="11" xr3:uid="{D7CF6318-70C9-4A4C-82EE-32E601F46310}" name="Column11"/>
    <tableColumn id="12" xr3:uid="{9B6BD495-7D6F-47A4-84B5-9E95A2E7A075}" name="Column12"/>
    <tableColumn id="13" xr3:uid="{A1EE98BC-D97A-460D-B2BD-098108BD18B8}" name="Column13"/>
    <tableColumn id="14" xr3:uid="{0CFC7F38-1F45-4729-97A9-2EBD3D254400}" name="Column14"/>
    <tableColumn id="15" xr3:uid="{C25ABD8A-60F5-4C38-8041-4958A978C645}" name="Column15"/>
    <tableColumn id="16" xr3:uid="{540F421A-8378-44C3-BB30-05D7E5E80F7C}" name="Column16"/>
    <tableColumn id="17" xr3:uid="{DFE60BEE-3F38-4819-8D07-0AB52F539B18}" name="Column17"/>
    <tableColumn id="18" xr3:uid="{F35D829C-997E-4C0F-8093-4398AAA09BCE}" name="Column18"/>
    <tableColumn id="19" xr3:uid="{B3646310-36B1-4391-BBDC-D77ABEEEBFBA}" name="Column19"/>
    <tableColumn id="20" xr3:uid="{35B2CDB2-B274-4E47-8770-9183EA8BD666}" name="Column20"/>
    <tableColumn id="21" xr3:uid="{7B53E463-6A0B-429B-B66F-3E2624505607}" name="Column21"/>
    <tableColumn id="22" xr3:uid="{7C6EDF44-9554-4B90-8FDE-F35E0F9B1BDF}" name="Column22"/>
    <tableColumn id="23" xr3:uid="{03710FAC-FBAF-40AD-BD69-CD010B283BE3}" name="Column23"/>
    <tableColumn id="24" xr3:uid="{FB376960-C8B3-48A1-9B60-670026D6E54D}" name="Column24"/>
    <tableColumn id="25" xr3:uid="{FA30DF2B-29F6-417F-86C8-B7A0A13CA929}" name="Column25"/>
    <tableColumn id="26" xr3:uid="{4709B8B8-4A1B-49EA-AEA0-3114E1F14A54}" name="Column26"/>
    <tableColumn id="27" xr3:uid="{CEE66D4F-6362-4A11-84D4-A143051ED864}" name="Column27"/>
    <tableColumn id="28" xr3:uid="{4B93C103-80AA-4C1D-9CEB-C9F9588AAB1C}" name="Column28"/>
    <tableColumn id="29" xr3:uid="{E3A7E220-7EF4-476B-8761-50DD1F44F991}" name="Column29"/>
    <tableColumn id="30" xr3:uid="{13871FA3-6F3E-4170-83E8-1526048FF0E1}" name="Column30"/>
    <tableColumn id="31" xr3:uid="{A4AEAC3A-1615-4ED8-848C-2A2DB4E09A7D}" name="Column31" dataDxfId="8"/>
    <tableColumn id="32" xr3:uid="{0B09056E-80B0-4E5A-8E08-9BAA15BB3CC8}" name="Column32"/>
    <tableColumn id="33" xr3:uid="{7DECF0D1-9054-44DE-9110-49C816907AD9}" name="Column33"/>
    <tableColumn id="34" xr3:uid="{D4B57AF3-159F-4811-8997-36FFA7F05B71}" name="Column34"/>
    <tableColumn id="35" xr3:uid="{584DF65A-C949-4696-92D8-C3EE301CFE44}" name="Column35"/>
    <tableColumn id="36" xr3:uid="{AC7F97E2-65A5-4E3C-9C25-FA113F32299C}" name="Column36"/>
    <tableColumn id="37" xr3:uid="{8C08C76F-A300-406B-ADFA-260F29B41574}" name="Column37"/>
    <tableColumn id="38" xr3:uid="{1DF98CB6-7136-4F94-9CD4-4E7536E0685A}" name="Column38"/>
    <tableColumn id="39" xr3:uid="{313F5FC9-F977-49C5-994B-EF7997A26F8D}" name="Column39"/>
    <tableColumn id="40" xr3:uid="{6C20B85B-4525-47AB-B814-B52E7C025474}" name="Column40"/>
    <tableColumn id="41" xr3:uid="{056C70DB-BA27-4069-86A9-CE6FAE773A4D}" name="Column41"/>
    <tableColumn id="42" xr3:uid="{CA5F242F-BE7C-43FF-929B-E8BB7A8C18C8}" name="Column42"/>
    <tableColumn id="43" xr3:uid="{9AF81743-47A1-47A6-A93F-8E6F1DA5F949}" name="Column43"/>
    <tableColumn id="44" xr3:uid="{D4486397-2705-4C96-AF41-6B47A1549209}" name="Column44"/>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9A23E6-D964-4C06-8C90-3DBDD1007C38}" name="Table1" displayName="Table1" ref="A3:E25" totalsRowShown="0" headerRowDxfId="7" dataDxfId="6" tableBorderDxfId="5" headerRowCellStyle="Comma" dataCellStyle="Comma">
  <autoFilter ref="A3:E25" xr:uid="{709A23E6-D964-4C06-8C90-3DBDD1007C38}"/>
  <tableColumns count="5">
    <tableColumn id="1" xr3:uid="{801104DA-7EDB-4390-B60F-6EE7A57677D1}" name="Column1"/>
    <tableColumn id="2" xr3:uid="{7F4AD072-FEBC-4D74-8F3B-8A8FA5F7EA5F}" name="Column2"/>
    <tableColumn id="3" xr3:uid="{ADF89BCC-3A57-4EDF-8F7C-5CC37388FFD9}" name="Column3" dataDxfId="4" dataCellStyle="Comma"/>
    <tableColumn id="4" xr3:uid="{4F2EC3D2-B7AF-47F0-9686-B1DEEBB8F34E}" name="Column4" dataDxfId="3" dataCellStyle="Comma"/>
    <tableColumn id="5" xr3:uid="{89565E3E-AD8C-45A1-8725-AAB5E2AF7ECD}" name="Column5" dataDxfId="2" dataCellStyle="Comma"/>
  </tableColumns>
  <tableStyleInfo name="TableStyleMedium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A90F-0EF5-4BC4-976D-DE4DDB104877}">
  <dimension ref="A1:J34"/>
  <sheetViews>
    <sheetView topLeftCell="A9" zoomScale="98" zoomScaleNormal="98" workbookViewId="0">
      <selection activeCell="F30" sqref="F30"/>
    </sheetView>
  </sheetViews>
  <sheetFormatPr defaultColWidth="11.19921875" defaultRowHeight="15.6" x14ac:dyDescent="0.3"/>
  <cols>
    <col min="1" max="1" width="29.296875" customWidth="1"/>
    <col min="2" max="2" width="11.19921875" style="38"/>
    <col min="3" max="3" width="14.296875" customWidth="1"/>
  </cols>
  <sheetData>
    <row r="1" spans="1:10" x14ac:dyDescent="0.3">
      <c r="A1" s="113" t="s">
        <v>5</v>
      </c>
      <c r="B1" s="113"/>
      <c r="C1" s="113"/>
    </row>
    <row r="2" spans="1:10" x14ac:dyDescent="0.3">
      <c r="A2" s="113" t="s">
        <v>13</v>
      </c>
      <c r="B2" s="113"/>
      <c r="C2" s="113"/>
    </row>
    <row r="3" spans="1:10" x14ac:dyDescent="0.3">
      <c r="A3" s="3" t="s">
        <v>7</v>
      </c>
      <c r="B3" s="39" t="s">
        <v>6</v>
      </c>
      <c r="D3" s="114" t="s">
        <v>14</v>
      </c>
      <c r="E3" s="115"/>
      <c r="F3" s="115"/>
      <c r="G3" s="115"/>
      <c r="H3" s="116"/>
    </row>
    <row r="4" spans="1:10" ht="16.05" customHeight="1" x14ac:dyDescent="0.3">
      <c r="A4" t="s">
        <v>26</v>
      </c>
      <c r="B4" s="22">
        <v>65</v>
      </c>
      <c r="D4" s="117"/>
      <c r="E4" s="118"/>
      <c r="F4" s="118"/>
      <c r="G4" s="118"/>
      <c r="H4" s="119"/>
      <c r="I4" s="4"/>
      <c r="J4" s="4"/>
    </row>
    <row r="5" spans="1:10" x14ac:dyDescent="0.3">
      <c r="D5" s="120"/>
      <c r="E5" s="121"/>
      <c r="F5" s="121"/>
      <c r="G5" s="121"/>
      <c r="H5" s="122"/>
      <c r="I5" s="4"/>
      <c r="J5" s="4"/>
    </row>
    <row r="6" spans="1:10" x14ac:dyDescent="0.3">
      <c r="G6" s="4"/>
      <c r="H6" s="4"/>
      <c r="I6" s="4"/>
      <c r="J6" s="4"/>
    </row>
    <row r="7" spans="1:10" ht="16.05" customHeight="1" x14ac:dyDescent="0.3">
      <c r="A7" s="2" t="s">
        <v>15</v>
      </c>
      <c r="D7" s="114" t="s">
        <v>16</v>
      </c>
      <c r="E7" s="115"/>
      <c r="F7" s="115"/>
      <c r="G7" s="115"/>
      <c r="H7" s="116"/>
      <c r="I7" s="4"/>
      <c r="J7" s="4"/>
    </row>
    <row r="8" spans="1:10" x14ac:dyDescent="0.3">
      <c r="A8" t="s">
        <v>8</v>
      </c>
      <c r="D8" s="117"/>
      <c r="E8" s="118"/>
      <c r="F8" s="118"/>
      <c r="G8" s="118"/>
      <c r="H8" s="119"/>
      <c r="I8" s="4"/>
      <c r="J8" s="4"/>
    </row>
    <row r="9" spans="1:10" x14ac:dyDescent="0.3">
      <c r="A9" t="s">
        <v>9</v>
      </c>
      <c r="D9" s="117"/>
      <c r="E9" s="118"/>
      <c r="F9" s="118"/>
      <c r="G9" s="118"/>
      <c r="H9" s="119"/>
      <c r="I9" s="4"/>
      <c r="J9" s="4"/>
    </row>
    <row r="10" spans="1:10" x14ac:dyDescent="0.3">
      <c r="A10" t="s">
        <v>10</v>
      </c>
      <c r="D10" s="117"/>
      <c r="E10" s="118"/>
      <c r="F10" s="118"/>
      <c r="G10" s="118"/>
      <c r="H10" s="119"/>
    </row>
    <row r="11" spans="1:10" x14ac:dyDescent="0.3">
      <c r="A11" t="s">
        <v>11</v>
      </c>
      <c r="D11" s="120"/>
      <c r="E11" s="121"/>
      <c r="F11" s="121"/>
      <c r="G11" s="121"/>
      <c r="H11" s="122"/>
    </row>
    <row r="12" spans="1:10" x14ac:dyDescent="0.3">
      <c r="A12" t="s">
        <v>12</v>
      </c>
    </row>
    <row r="13" spans="1:10" x14ac:dyDescent="0.3">
      <c r="A13" s="2" t="s">
        <v>25</v>
      </c>
    </row>
    <row r="15" spans="1:10" x14ac:dyDescent="0.3">
      <c r="A15" s="89" t="s">
        <v>111</v>
      </c>
    </row>
    <row r="16" spans="1:10" ht="16.05" customHeight="1" x14ac:dyDescent="0.3">
      <c r="A16" s="83" t="s">
        <v>17</v>
      </c>
      <c r="B16" s="90" t="s">
        <v>127</v>
      </c>
      <c r="D16" s="123" t="s">
        <v>18</v>
      </c>
      <c r="E16" s="124"/>
      <c r="F16" s="124"/>
      <c r="G16" s="124"/>
      <c r="H16" s="125"/>
    </row>
    <row r="17" spans="1:8" x14ac:dyDescent="0.3">
      <c r="A17" s="83" t="s">
        <v>109</v>
      </c>
      <c r="B17" s="84"/>
      <c r="D17" s="126"/>
      <c r="E17" s="127"/>
      <c r="F17" s="127"/>
      <c r="G17" s="127"/>
      <c r="H17" s="128"/>
    </row>
    <row r="18" spans="1:8" ht="16.2" x14ac:dyDescent="0.35">
      <c r="A18" s="85" t="s">
        <v>61</v>
      </c>
      <c r="B18" s="86">
        <v>104</v>
      </c>
      <c r="D18" s="5"/>
      <c r="E18" s="5"/>
      <c r="F18" s="5"/>
      <c r="G18" s="5"/>
      <c r="H18" s="5"/>
    </row>
    <row r="19" spans="1:8" ht="16.2" x14ac:dyDescent="0.35">
      <c r="A19" s="85" t="s">
        <v>62</v>
      </c>
      <c r="B19" s="86">
        <v>55.99</v>
      </c>
      <c r="D19" s="5"/>
      <c r="E19" s="5"/>
      <c r="F19" s="5"/>
      <c r="G19" s="5"/>
      <c r="H19" s="5"/>
    </row>
    <row r="20" spans="1:8" ht="16.2" x14ac:dyDescent="0.35">
      <c r="A20" s="85" t="s">
        <v>63</v>
      </c>
      <c r="B20" s="86">
        <v>36.94</v>
      </c>
      <c r="D20" s="5"/>
      <c r="E20" s="5"/>
      <c r="F20" s="5"/>
      <c r="G20" s="5"/>
      <c r="H20" s="5"/>
    </row>
    <row r="21" spans="1:8" ht="16.2" x14ac:dyDescent="0.35">
      <c r="A21" s="85" t="s">
        <v>60</v>
      </c>
      <c r="B21" s="86">
        <v>17.89</v>
      </c>
    </row>
    <row r="22" spans="1:8" ht="16.2" x14ac:dyDescent="0.35">
      <c r="A22" s="85" t="s">
        <v>64</v>
      </c>
      <c r="B22" s="86">
        <v>13.07</v>
      </c>
    </row>
    <row r="23" spans="1:8" ht="16.2" x14ac:dyDescent="0.35">
      <c r="A23" s="85" t="s">
        <v>65</v>
      </c>
      <c r="B23" s="86">
        <v>33.58</v>
      </c>
    </row>
    <row r="24" spans="1:8" ht="16.2" x14ac:dyDescent="0.35">
      <c r="A24" s="85" t="s">
        <v>66</v>
      </c>
      <c r="B24" s="86">
        <v>24</v>
      </c>
    </row>
    <row r="25" spans="1:8" ht="16.2" x14ac:dyDescent="0.35">
      <c r="A25" s="85" t="s">
        <v>67</v>
      </c>
      <c r="B25" s="86">
        <v>29.11</v>
      </c>
    </row>
    <row r="26" spans="1:8" ht="16.2" x14ac:dyDescent="0.35">
      <c r="A26" s="85" t="s">
        <v>68</v>
      </c>
      <c r="B26" s="86">
        <v>10.8</v>
      </c>
    </row>
    <row r="27" spans="1:8" ht="16.2" x14ac:dyDescent="0.35">
      <c r="A27" s="85" t="s">
        <v>69</v>
      </c>
      <c r="B27" s="86">
        <v>200</v>
      </c>
    </row>
    <row r="28" spans="1:8" x14ac:dyDescent="0.3">
      <c r="A28" t="s">
        <v>26</v>
      </c>
      <c r="B28" s="86">
        <f>B4</f>
        <v>65</v>
      </c>
    </row>
    <row r="29" spans="1:8" x14ac:dyDescent="0.3">
      <c r="A29" s="83" t="s">
        <v>54</v>
      </c>
      <c r="B29" s="86">
        <v>100</v>
      </c>
    </row>
    <row r="30" spans="1:8" x14ac:dyDescent="0.3">
      <c r="A30" s="83" t="s">
        <v>52</v>
      </c>
      <c r="B30" s="86">
        <v>250</v>
      </c>
    </row>
    <row r="31" spans="1:8" x14ac:dyDescent="0.3">
      <c r="A31" s="83" t="s">
        <v>53</v>
      </c>
      <c r="B31" s="86">
        <v>200</v>
      </c>
    </row>
    <row r="32" spans="1:8" x14ac:dyDescent="0.3">
      <c r="A32" s="83" t="s">
        <v>55</v>
      </c>
      <c r="B32" s="86">
        <v>39.1</v>
      </c>
    </row>
    <row r="33" spans="1:2" x14ac:dyDescent="0.3">
      <c r="A33" s="83"/>
      <c r="B33" s="87"/>
    </row>
    <row r="34" spans="1:2" x14ac:dyDescent="0.3">
      <c r="A34" s="83" t="s">
        <v>19</v>
      </c>
      <c r="B34" s="88">
        <f>SUM(B18:B33)</f>
        <v>1179.48</v>
      </c>
    </row>
  </sheetData>
  <mergeCells count="5">
    <mergeCell ref="A1:C1"/>
    <mergeCell ref="A2:C2"/>
    <mergeCell ref="D3:H5"/>
    <mergeCell ref="D7:H11"/>
    <mergeCell ref="D16:H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sheetPr>
    <pageSetUpPr fitToPage="1"/>
  </sheetPr>
  <dimension ref="A1:T43"/>
  <sheetViews>
    <sheetView topLeftCell="B2" zoomScale="70" zoomScaleNormal="70" workbookViewId="0">
      <selection activeCell="P3" sqref="P3:T13"/>
    </sheetView>
  </sheetViews>
  <sheetFormatPr defaultColWidth="11.19921875" defaultRowHeight="15.6" x14ac:dyDescent="0.3"/>
  <cols>
    <col min="1" max="1" width="26.296875" bestFit="1" customWidth="1"/>
    <col min="2" max="3" width="11.19921875" style="8" customWidth="1"/>
    <col min="4" max="4" width="11.59765625" style="8" customWidth="1"/>
    <col min="5" max="9" width="11.19921875" style="8" customWidth="1"/>
    <col min="10" max="10" width="12.3984375" style="8" customWidth="1"/>
    <col min="11" max="11" width="12.296875" style="8" customWidth="1"/>
    <col min="12" max="12" width="12.5" style="8" customWidth="1"/>
    <col min="13" max="13" width="12.296875" style="8" customWidth="1"/>
    <col min="14" max="14" width="16.5" style="9" customWidth="1"/>
    <col min="16" max="16" width="13.09765625" customWidth="1"/>
    <col min="17" max="18" width="12.796875" customWidth="1"/>
    <col min="19" max="19" width="14.796875" customWidth="1"/>
    <col min="20" max="20" width="12.796875" customWidth="1"/>
  </cols>
  <sheetData>
    <row r="1" spans="1:20" hidden="1" x14ac:dyDescent="0.3">
      <c r="A1" s="2" t="s">
        <v>112</v>
      </c>
      <c r="B1" s="8" t="s">
        <v>113</v>
      </c>
      <c r="C1" s="8" t="s">
        <v>114</v>
      </c>
      <c r="D1" s="8" t="s">
        <v>115</v>
      </c>
      <c r="E1" s="8" t="s">
        <v>116</v>
      </c>
      <c r="F1" s="8" t="s">
        <v>118</v>
      </c>
      <c r="G1" s="8" t="s">
        <v>119</v>
      </c>
      <c r="H1" s="8" t="s">
        <v>120</v>
      </c>
      <c r="I1" s="8" t="s">
        <v>121</v>
      </c>
      <c r="J1" s="8" t="s">
        <v>122</v>
      </c>
      <c r="K1" s="8" t="s">
        <v>123</v>
      </c>
      <c r="L1" s="8" t="s">
        <v>124</v>
      </c>
      <c r="M1" s="8" t="s">
        <v>125</v>
      </c>
      <c r="N1" s="9" t="s">
        <v>126</v>
      </c>
    </row>
    <row r="2" spans="1:20" ht="21" x14ac:dyDescent="0.4">
      <c r="A2" s="91" t="s">
        <v>111</v>
      </c>
    </row>
    <row r="3" spans="1:20" s="1" customFormat="1" ht="21" x14ac:dyDescent="0.4">
      <c r="A3" s="91" t="s">
        <v>0</v>
      </c>
      <c r="B3" s="8"/>
      <c r="C3" s="8"/>
      <c r="D3" s="8"/>
      <c r="E3" s="8"/>
      <c r="F3" s="8"/>
      <c r="G3" s="8"/>
      <c r="H3" s="8"/>
      <c r="I3" s="8"/>
      <c r="J3" s="8"/>
      <c r="K3" s="8"/>
      <c r="L3" s="8"/>
      <c r="M3" s="8"/>
      <c r="N3" s="9"/>
      <c r="P3" s="142" t="s">
        <v>162</v>
      </c>
      <c r="Q3" s="142"/>
      <c r="R3" s="132"/>
      <c r="S3" s="133"/>
      <c r="T3" s="133"/>
    </row>
    <row r="4" spans="1:20" x14ac:dyDescent="0.3">
      <c r="A4" s="1"/>
      <c r="B4" s="56">
        <v>45292</v>
      </c>
      <c r="C4" s="56">
        <v>45323</v>
      </c>
      <c r="D4" s="56">
        <v>45352</v>
      </c>
      <c r="E4" s="56">
        <v>45383</v>
      </c>
      <c r="F4" s="56">
        <v>45413</v>
      </c>
      <c r="G4" s="56">
        <v>45444</v>
      </c>
      <c r="H4" s="56">
        <v>45474</v>
      </c>
      <c r="I4" s="56">
        <v>45505</v>
      </c>
      <c r="J4" s="56">
        <v>45536</v>
      </c>
      <c r="K4" s="56">
        <v>45566</v>
      </c>
      <c r="L4" s="56">
        <v>45597</v>
      </c>
      <c r="M4" s="56">
        <v>45627</v>
      </c>
      <c r="N4" s="81" t="s">
        <v>4</v>
      </c>
      <c r="P4" s="134"/>
      <c r="Q4" s="134"/>
      <c r="R4" s="134"/>
      <c r="S4" s="141" t="s">
        <v>165</v>
      </c>
      <c r="T4" s="141"/>
    </row>
    <row r="5" spans="1:20" x14ac:dyDescent="0.3">
      <c r="A5" s="2" t="s">
        <v>3</v>
      </c>
      <c r="P5" s="83" t="s">
        <v>163</v>
      </c>
      <c r="Q5" s="83" t="s">
        <v>164</v>
      </c>
      <c r="R5" s="83" t="s">
        <v>168</v>
      </c>
      <c r="S5" s="83" t="s">
        <v>167</v>
      </c>
      <c r="T5" s="83" t="s">
        <v>166</v>
      </c>
    </row>
    <row r="6" spans="1:20" x14ac:dyDescent="0.3">
      <c r="A6" t="s">
        <v>56</v>
      </c>
      <c r="N6" s="9">
        <f>SUM(B6:M6)</f>
        <v>0</v>
      </c>
      <c r="P6" s="134"/>
      <c r="Q6" s="134"/>
      <c r="R6" s="86"/>
      <c r="S6" s="86"/>
      <c r="T6" s="86"/>
    </row>
    <row r="7" spans="1:20" x14ac:dyDescent="0.3">
      <c r="A7" t="s">
        <v>57</v>
      </c>
      <c r="B7" s="8">
        <f>'Cash Flow 1-3'!D7</f>
        <v>0</v>
      </c>
      <c r="C7" s="8">
        <f>'Cash Flow 1-3'!E7</f>
        <v>0</v>
      </c>
      <c r="D7" s="8">
        <f>'Cash Flow 1-3'!F7</f>
        <v>0</v>
      </c>
      <c r="E7" s="8">
        <f>'Cash Flow 1-3'!G7</f>
        <v>1120</v>
      </c>
      <c r="F7" s="8">
        <f>'Cash Flow 1-3'!H7</f>
        <v>1120</v>
      </c>
      <c r="G7" s="8">
        <f>'Cash Flow 1-3'!I7</f>
        <v>1120</v>
      </c>
      <c r="H7" s="8">
        <f>'Cash Flow 1-3'!J7</f>
        <v>1120</v>
      </c>
      <c r="I7" s="8">
        <f>'Cash Flow 1-3'!K7</f>
        <v>1120</v>
      </c>
      <c r="J7" s="8">
        <f>'Cash Flow 1-3'!L7</f>
        <v>1120</v>
      </c>
      <c r="K7" s="8">
        <f>'Cash Flow 1-3'!M7</f>
        <v>1120</v>
      </c>
      <c r="L7" s="8">
        <f>'Cash Flow 1-3'!N7</f>
        <v>1120</v>
      </c>
      <c r="M7" s="8">
        <f>'Cash Flow 1-3'!O7</f>
        <v>1120</v>
      </c>
      <c r="N7" s="9">
        <f t="shared" ref="N7:N11" si="0">SUM(B7:M7)</f>
        <v>10080</v>
      </c>
      <c r="P7" s="134">
        <v>2</v>
      </c>
      <c r="Q7" s="134">
        <v>4</v>
      </c>
      <c r="R7" s="86">
        <v>35</v>
      </c>
      <c r="S7" s="86">
        <f>P7*Q7*R7</f>
        <v>280</v>
      </c>
      <c r="T7" s="86">
        <f>S7*4</f>
        <v>1120</v>
      </c>
    </row>
    <row r="8" spans="1:20" x14ac:dyDescent="0.3">
      <c r="A8" t="s">
        <v>58</v>
      </c>
      <c r="B8" s="8">
        <f>'Cash Flow 1-3'!D8</f>
        <v>0</v>
      </c>
      <c r="C8" s="8">
        <f>'Cash Flow 1-3'!E8</f>
        <v>0</v>
      </c>
      <c r="D8" s="8">
        <f>'Cash Flow 1-3'!F8</f>
        <v>0</v>
      </c>
      <c r="E8" s="8">
        <f>'Cash Flow 1-3'!G8</f>
        <v>640</v>
      </c>
      <c r="F8" s="8">
        <f>'Cash Flow 1-3'!H8</f>
        <v>640</v>
      </c>
      <c r="G8" s="8">
        <f>'Cash Flow 1-3'!I8</f>
        <v>640</v>
      </c>
      <c r="H8" s="8">
        <f>'Cash Flow 1-3'!J8</f>
        <v>640</v>
      </c>
      <c r="I8" s="8">
        <f>'Cash Flow 1-3'!K8</f>
        <v>640</v>
      </c>
      <c r="J8" s="8">
        <f>'Cash Flow 1-3'!L8</f>
        <v>640</v>
      </c>
      <c r="K8" s="8">
        <f>'Cash Flow 1-3'!M8</f>
        <v>640</v>
      </c>
      <c r="L8" s="8">
        <f>'Cash Flow 1-3'!N8</f>
        <v>640</v>
      </c>
      <c r="M8" s="8">
        <f>'Cash Flow 1-3'!O8</f>
        <v>640</v>
      </c>
      <c r="N8" s="9">
        <f t="shared" si="0"/>
        <v>5760</v>
      </c>
      <c r="P8" s="134">
        <v>1</v>
      </c>
      <c r="Q8" s="134">
        <v>4</v>
      </c>
      <c r="R8" s="86">
        <v>40</v>
      </c>
      <c r="S8" s="86">
        <f t="shared" ref="S8:S11" si="1">P8*Q8*R8</f>
        <v>160</v>
      </c>
      <c r="T8" s="86">
        <f t="shared" ref="T8:T11" si="2">S8*4</f>
        <v>640</v>
      </c>
    </row>
    <row r="9" spans="1:20" x14ac:dyDescent="0.3">
      <c r="A9" t="s">
        <v>59</v>
      </c>
      <c r="P9" s="139"/>
      <c r="Q9" s="139"/>
      <c r="R9" s="140"/>
      <c r="S9" s="140"/>
      <c r="T9" s="140"/>
    </row>
    <row r="10" spans="1:20" x14ac:dyDescent="0.3">
      <c r="A10" t="s">
        <v>57</v>
      </c>
      <c r="B10" s="8">
        <f>'Cash Flow 1-3'!D10</f>
        <v>0</v>
      </c>
      <c r="C10" s="8">
        <f>'Cash Flow 1-3'!E10</f>
        <v>0</v>
      </c>
      <c r="D10" s="8">
        <f>'Cash Flow 1-3'!F10</f>
        <v>0</v>
      </c>
      <c r="E10" s="8">
        <f>'Cash Flow Summary'!G14</f>
        <v>1080</v>
      </c>
      <c r="F10" s="8">
        <f>'Cash Flow Summary'!H14</f>
        <v>1080</v>
      </c>
      <c r="G10" s="8">
        <f>'Cash Flow Summary'!I14</f>
        <v>1080</v>
      </c>
      <c r="H10" s="8">
        <f>'Cash Flow Summary'!J14</f>
        <v>1080</v>
      </c>
      <c r="I10" s="8">
        <f>'Cash Flow Summary'!K14</f>
        <v>1080</v>
      </c>
      <c r="J10" s="8">
        <f>'Cash Flow Summary'!L14</f>
        <v>1080</v>
      </c>
      <c r="K10" s="8">
        <f>'Cash Flow Summary'!M14</f>
        <v>1080</v>
      </c>
      <c r="L10" s="8">
        <f>'Cash Flow Summary'!N14</f>
        <v>1080</v>
      </c>
      <c r="M10" s="8">
        <f>'Cash Flow Summary'!O14</f>
        <v>1080</v>
      </c>
      <c r="N10" s="9">
        <f>SUM(B10:M10)</f>
        <v>9720</v>
      </c>
      <c r="P10" s="134">
        <v>1</v>
      </c>
      <c r="Q10" s="134">
        <v>6</v>
      </c>
      <c r="R10" s="86">
        <v>45</v>
      </c>
      <c r="S10" s="86">
        <f t="shared" si="1"/>
        <v>270</v>
      </c>
      <c r="T10" s="86">
        <f t="shared" si="2"/>
        <v>1080</v>
      </c>
    </row>
    <row r="11" spans="1:20" x14ac:dyDescent="0.3">
      <c r="A11" t="s">
        <v>58</v>
      </c>
      <c r="B11" s="8">
        <v>0</v>
      </c>
      <c r="C11" s="8">
        <v>0</v>
      </c>
      <c r="D11" s="8">
        <v>0</v>
      </c>
      <c r="E11" s="8">
        <v>0</v>
      </c>
      <c r="F11" s="8">
        <v>0</v>
      </c>
      <c r="G11" s="8">
        <v>0</v>
      </c>
      <c r="H11" s="8">
        <v>0</v>
      </c>
      <c r="I11" s="8">
        <v>0</v>
      </c>
      <c r="J11" s="8">
        <v>0</v>
      </c>
      <c r="K11" s="8">
        <v>0</v>
      </c>
      <c r="L11" s="8">
        <v>0</v>
      </c>
      <c r="M11" s="8">
        <v>0</v>
      </c>
      <c r="N11" s="9">
        <f t="shared" si="0"/>
        <v>0</v>
      </c>
      <c r="P11" s="134">
        <v>0</v>
      </c>
      <c r="Q11" s="134">
        <v>0</v>
      </c>
      <c r="R11" s="86">
        <v>50</v>
      </c>
      <c r="S11" s="86">
        <f t="shared" si="1"/>
        <v>0</v>
      </c>
      <c r="T11" s="86">
        <f t="shared" si="2"/>
        <v>0</v>
      </c>
    </row>
    <row r="12" spans="1:20" s="60" customFormat="1" x14ac:dyDescent="0.3">
      <c r="A12"/>
      <c r="B12" s="8"/>
      <c r="C12" s="8"/>
      <c r="D12" s="8"/>
      <c r="E12" s="8"/>
      <c r="F12" s="8"/>
      <c r="G12" s="8"/>
      <c r="H12" s="8"/>
      <c r="I12" s="8"/>
      <c r="J12" s="8"/>
      <c r="K12" s="8"/>
      <c r="L12" s="8"/>
      <c r="M12" s="8"/>
      <c r="N12" s="9"/>
      <c r="P12" s="135"/>
      <c r="Q12" s="135"/>
      <c r="R12" s="136" t="s">
        <v>169</v>
      </c>
      <c r="S12" s="137"/>
      <c r="T12" s="138">
        <f>SUM(T7:T11)</f>
        <v>2840</v>
      </c>
    </row>
    <row r="13" spans="1:20" s="2" customFormat="1" x14ac:dyDescent="0.3">
      <c r="A13" s="57" t="s">
        <v>20</v>
      </c>
      <c r="B13" s="59">
        <f>SUM(B7:B12)</f>
        <v>0</v>
      </c>
      <c r="C13" s="59">
        <f t="shared" ref="C13:M13" si="3">SUM(C7:C12)</f>
        <v>0</v>
      </c>
      <c r="D13" s="59">
        <f t="shared" si="3"/>
        <v>0</v>
      </c>
      <c r="E13" s="59">
        <f>SUM(E7:E12)</f>
        <v>2840</v>
      </c>
      <c r="F13" s="59">
        <f t="shared" si="3"/>
        <v>2840</v>
      </c>
      <c r="G13" s="59">
        <f t="shared" si="3"/>
        <v>2840</v>
      </c>
      <c r="H13" s="59">
        <f t="shared" si="3"/>
        <v>2840</v>
      </c>
      <c r="I13" s="59">
        <f t="shared" si="3"/>
        <v>2840</v>
      </c>
      <c r="J13" s="59">
        <f t="shared" si="3"/>
        <v>2840</v>
      </c>
      <c r="K13" s="59">
        <f t="shared" si="3"/>
        <v>2840</v>
      </c>
      <c r="L13" s="59">
        <f t="shared" si="3"/>
        <v>2840</v>
      </c>
      <c r="M13" s="59">
        <f t="shared" si="3"/>
        <v>2840</v>
      </c>
      <c r="N13" s="59">
        <f>SUM(N6:N11)</f>
        <v>25560</v>
      </c>
    </row>
    <row r="14" spans="1:20" x14ac:dyDescent="0.3">
      <c r="A14" s="2"/>
      <c r="B14" s="9"/>
      <c r="C14" s="9"/>
      <c r="D14" s="9"/>
      <c r="E14" s="9"/>
      <c r="F14" s="9"/>
      <c r="G14" s="9"/>
      <c r="H14" s="9"/>
      <c r="I14" s="9"/>
      <c r="J14" s="9"/>
      <c r="K14" s="9"/>
      <c r="L14" s="9"/>
      <c r="M14" s="9"/>
    </row>
    <row r="15" spans="1:20" x14ac:dyDescent="0.3">
      <c r="A15" s="2" t="s">
        <v>70</v>
      </c>
    </row>
    <row r="16" spans="1:20" x14ac:dyDescent="0.3">
      <c r="A16" s="32" t="s">
        <v>32</v>
      </c>
    </row>
    <row r="17" spans="1:16" hidden="1" x14ac:dyDescent="0.3">
      <c r="A17" s="16" t="s">
        <v>76</v>
      </c>
      <c r="B17" s="8">
        <f>'Cash Flow 1-3'!D15</f>
        <v>0</v>
      </c>
      <c r="C17" s="8">
        <f>'Cash Flow 1-3'!E15</f>
        <v>0</v>
      </c>
      <c r="D17" s="8">
        <f>'Cash Flow 1-3'!F15</f>
        <v>0</v>
      </c>
      <c r="E17" s="8">
        <f>'Cash Flow Summary'!G19</f>
        <v>0</v>
      </c>
      <c r="F17" s="8">
        <f>'Cash Flow Summary'!H19</f>
        <v>0</v>
      </c>
      <c r="G17" s="8">
        <f>'Cash Flow Summary'!I19</f>
        <v>0</v>
      </c>
      <c r="H17" s="8">
        <f>'Cash Flow Summary'!J19</f>
        <v>0</v>
      </c>
      <c r="I17" s="8">
        <f>'Cash Flow Summary'!K19</f>
        <v>0</v>
      </c>
      <c r="J17" s="8">
        <f>'Cash Flow Summary'!L19</f>
        <v>0</v>
      </c>
      <c r="K17" s="8">
        <f>'Cash Flow Summary'!M19</f>
        <v>0</v>
      </c>
      <c r="L17" s="8">
        <f>'Cash Flow Summary'!N19</f>
        <v>0</v>
      </c>
      <c r="M17" s="8">
        <f>'Cash Flow Summary'!O19</f>
        <v>0</v>
      </c>
      <c r="N17" s="9">
        <f t="shared" ref="N17:N18" si="4">SUM(B17:M17)</f>
        <v>0</v>
      </c>
    </row>
    <row r="18" spans="1:16" hidden="1" x14ac:dyDescent="0.3">
      <c r="A18" s="16" t="s">
        <v>75</v>
      </c>
      <c r="B18" s="8">
        <f>'Cash Flow 1-3'!D16</f>
        <v>0</v>
      </c>
      <c r="C18" s="8">
        <f>'Cash Flow 1-3'!E16</f>
        <v>0</v>
      </c>
      <c r="D18" s="8">
        <f>'Cash Flow 1-3'!F16</f>
        <v>0</v>
      </c>
      <c r="E18" s="8">
        <f>'Cash Flow Summary'!G20</f>
        <v>0</v>
      </c>
      <c r="F18" s="8">
        <f>'Cash Flow Summary'!H20</f>
        <v>0</v>
      </c>
      <c r="G18" s="8">
        <f>'Cash Flow Summary'!I20</f>
        <v>0</v>
      </c>
      <c r="H18" s="8">
        <f>'Cash Flow Summary'!J20</f>
        <v>0</v>
      </c>
      <c r="I18" s="8">
        <f>'Cash Flow Summary'!K20</f>
        <v>0</v>
      </c>
      <c r="J18" s="8">
        <f>'Cash Flow Summary'!L20</f>
        <v>0</v>
      </c>
      <c r="K18" s="8">
        <f>'Cash Flow Summary'!M20</f>
        <v>0</v>
      </c>
      <c r="L18" s="8">
        <f>'Cash Flow Summary'!N20</f>
        <v>0</v>
      </c>
      <c r="M18" s="8">
        <f>'Cash Flow Summary'!O20</f>
        <v>0</v>
      </c>
      <c r="N18" s="9">
        <f t="shared" si="4"/>
        <v>0</v>
      </c>
    </row>
    <row r="19" spans="1:16" x14ac:dyDescent="0.3">
      <c r="A19" s="16" t="s">
        <v>53</v>
      </c>
      <c r="B19" s="8">
        <f>'Cash Flow 1-3'!D17</f>
        <v>0</v>
      </c>
      <c r="C19" s="8">
        <f>'Cash Flow 1-3'!E17</f>
        <v>0</v>
      </c>
      <c r="D19" s="8">
        <f>'Cash Flow 1-3'!F17</f>
        <v>0</v>
      </c>
      <c r="E19" s="8">
        <f>'Cash Flow Summary'!G21</f>
        <v>200</v>
      </c>
      <c r="F19" s="8">
        <f>'Cash Flow Summary'!H21</f>
        <v>200</v>
      </c>
      <c r="G19" s="8">
        <f>'Cash Flow Summary'!I21</f>
        <v>200</v>
      </c>
      <c r="H19" s="8">
        <f>'Cash Flow Summary'!J21</f>
        <v>200</v>
      </c>
      <c r="I19" s="8">
        <f>'Cash Flow Summary'!K21</f>
        <v>200</v>
      </c>
      <c r="J19" s="8">
        <f>'Cash Flow Summary'!L21</f>
        <v>200</v>
      </c>
      <c r="K19" s="8">
        <f>'Cash Flow Summary'!M21</f>
        <v>200</v>
      </c>
      <c r="L19" s="8">
        <f>'Cash Flow Summary'!N21</f>
        <v>200</v>
      </c>
      <c r="M19" s="8">
        <f>'Cash Flow Summary'!O21</f>
        <v>200</v>
      </c>
      <c r="N19" s="9">
        <f>SUM(B19:M19)</f>
        <v>1800</v>
      </c>
    </row>
    <row r="20" spans="1:16" x14ac:dyDescent="0.3">
      <c r="A20" s="16" t="s">
        <v>74</v>
      </c>
      <c r="B20" s="8">
        <f>'Cash Flow 1-3'!D18</f>
        <v>0</v>
      </c>
      <c r="C20" s="8">
        <f>'Cash Flow 1-3'!E18</f>
        <v>0</v>
      </c>
      <c r="D20" s="8">
        <f>'Cash Flow 1-3'!F18</f>
        <v>0</v>
      </c>
      <c r="E20" s="8">
        <f>'Cash Flow Summary'!G22</f>
        <v>0</v>
      </c>
      <c r="F20" s="8">
        <f>'Cash Flow Summary'!H22</f>
        <v>0</v>
      </c>
      <c r="G20" s="8">
        <f>'Cash Flow Summary'!I22</f>
        <v>0</v>
      </c>
      <c r="H20" s="8">
        <f>'Cash Flow Summary'!J22</f>
        <v>0</v>
      </c>
      <c r="I20" s="8">
        <f>'Cash Flow Summary'!K22</f>
        <v>0</v>
      </c>
      <c r="J20" s="8">
        <f>'Cash Flow Summary'!L22</f>
        <v>0</v>
      </c>
      <c r="K20" s="8">
        <f>'Cash Flow Summary'!M22</f>
        <v>0</v>
      </c>
      <c r="L20" s="8">
        <f>'Cash Flow Summary'!N22</f>
        <v>0</v>
      </c>
      <c r="M20" s="8">
        <f>'Cash Flow Summary'!O22</f>
        <v>0</v>
      </c>
      <c r="N20" s="9">
        <f t="shared" ref="N20:N21" si="5">SUM(B20:M20)</f>
        <v>0</v>
      </c>
    </row>
    <row r="21" spans="1:16" x14ac:dyDescent="0.3">
      <c r="A21" s="16" t="s">
        <v>33</v>
      </c>
      <c r="B21" s="8">
        <f>'Cash Flow 1-3'!D19</f>
        <v>0</v>
      </c>
      <c r="C21" s="8">
        <f>'Cash Flow 1-3'!E19</f>
        <v>0</v>
      </c>
      <c r="D21" s="8">
        <f>'Cash Flow 1-3'!F19</f>
        <v>0</v>
      </c>
      <c r="E21" s="8">
        <f>'Cash Flow Summary'!G23</f>
        <v>65</v>
      </c>
      <c r="F21" s="8">
        <f>'Cash Flow Summary'!H23</f>
        <v>65</v>
      </c>
      <c r="G21" s="8">
        <f>'Cash Flow Summary'!I23</f>
        <v>65</v>
      </c>
      <c r="H21" s="8">
        <f>'Cash Flow Summary'!J23</f>
        <v>65</v>
      </c>
      <c r="I21" s="8">
        <f>'Cash Flow Summary'!K23</f>
        <v>65</v>
      </c>
      <c r="J21" s="8">
        <f>'Cash Flow Summary'!L23</f>
        <v>65</v>
      </c>
      <c r="K21" s="8">
        <f>'Cash Flow Summary'!M23</f>
        <v>65</v>
      </c>
      <c r="L21" s="8">
        <f>'Cash Flow Summary'!N23</f>
        <v>65</v>
      </c>
      <c r="M21" s="8">
        <f>'Cash Flow Summary'!O23</f>
        <v>65</v>
      </c>
      <c r="N21" s="9">
        <f t="shared" si="5"/>
        <v>585</v>
      </c>
    </row>
    <row r="22" spans="1:16" x14ac:dyDescent="0.3">
      <c r="A22" s="16" t="s">
        <v>73</v>
      </c>
      <c r="B22" s="8">
        <f>'Cash Flow 1-3'!D20</f>
        <v>0</v>
      </c>
      <c r="C22" s="8">
        <f>'Cash Flow 1-3'!E20</f>
        <v>0</v>
      </c>
      <c r="D22" s="8">
        <f>'Cash Flow 1-3'!F20</f>
        <v>0</v>
      </c>
      <c r="E22" s="8">
        <f>'Cash Flow Summary'!G24</f>
        <v>0</v>
      </c>
      <c r="F22" s="8">
        <f>'Cash Flow Summary'!H24</f>
        <v>0</v>
      </c>
      <c r="G22" s="8">
        <f>'Cash Flow Summary'!I24</f>
        <v>0</v>
      </c>
      <c r="H22" s="8">
        <f>'Cash Flow Summary'!J24</f>
        <v>0</v>
      </c>
      <c r="I22" s="8">
        <f>'Cash Flow Summary'!K24</f>
        <v>0</v>
      </c>
      <c r="J22" s="8">
        <f>'Cash Flow Summary'!L24</f>
        <v>0</v>
      </c>
      <c r="K22" s="8">
        <f>'Cash Flow Summary'!M24</f>
        <v>0</v>
      </c>
      <c r="L22" s="8">
        <f>'Cash Flow Summary'!N24</f>
        <v>0</v>
      </c>
      <c r="M22" s="8">
        <f>'Cash Flow Summary'!O24</f>
        <v>0</v>
      </c>
      <c r="N22" s="9">
        <f>SUM(B22:M22)</f>
        <v>0</v>
      </c>
    </row>
    <row r="23" spans="1:16" x14ac:dyDescent="0.3">
      <c r="A23" s="16" t="s">
        <v>72</v>
      </c>
      <c r="B23" s="8">
        <f>'Cash Flow 1-3'!D21</f>
        <v>0</v>
      </c>
      <c r="C23" s="8">
        <f>'Cash Flow 1-3'!E21</f>
        <v>0</v>
      </c>
      <c r="D23" s="8">
        <f>'Cash Flow 1-3'!F21</f>
        <v>0</v>
      </c>
      <c r="E23" s="8">
        <f>'Cash Flow Summary'!G25</f>
        <v>0</v>
      </c>
      <c r="F23" s="8">
        <f>'Cash Flow Summary'!H25</f>
        <v>0</v>
      </c>
      <c r="G23" s="8">
        <f>'Cash Flow Summary'!I25</f>
        <v>0</v>
      </c>
      <c r="H23" s="8">
        <f>'Cash Flow Summary'!J25</f>
        <v>0</v>
      </c>
      <c r="I23" s="8">
        <f>'Cash Flow Summary'!K25</f>
        <v>0</v>
      </c>
      <c r="J23" s="8">
        <f>'Cash Flow Summary'!L25</f>
        <v>0</v>
      </c>
      <c r="K23" s="8">
        <f>'Cash Flow Summary'!M25</f>
        <v>0</v>
      </c>
      <c r="L23" s="8">
        <f>'Cash Flow Summary'!N25</f>
        <v>0</v>
      </c>
      <c r="M23" s="8">
        <f>'Cash Flow Summary'!O25</f>
        <v>0</v>
      </c>
      <c r="N23" s="9">
        <f>SUM(B23:M23)</f>
        <v>0</v>
      </c>
    </row>
    <row r="24" spans="1:16" ht="15" customHeight="1" x14ac:dyDescent="0.3">
      <c r="A24" s="16" t="s">
        <v>71</v>
      </c>
      <c r="B24" s="8">
        <f>'Cash Flow 1-3'!D22</f>
        <v>0</v>
      </c>
      <c r="C24" s="8">
        <f>'Cash Flow 1-3'!E22</f>
        <v>0</v>
      </c>
      <c r="D24" s="8">
        <f>'Cash Flow 1-3'!F22</f>
        <v>0</v>
      </c>
      <c r="E24" s="8">
        <f>'Cash Flow Summary'!G26</f>
        <v>250</v>
      </c>
      <c r="F24" s="8">
        <f>'Cash Flow Summary'!H26</f>
        <v>250</v>
      </c>
      <c r="G24" s="8">
        <f>'Cash Flow Summary'!I26</f>
        <v>250</v>
      </c>
      <c r="H24" s="8">
        <f>'Cash Flow Summary'!J26</f>
        <v>250</v>
      </c>
      <c r="I24" s="8">
        <f>'Cash Flow Summary'!K26</f>
        <v>250</v>
      </c>
      <c r="J24" s="8">
        <f>'Cash Flow Summary'!L26</f>
        <v>250</v>
      </c>
      <c r="K24" s="8">
        <f>'Cash Flow Summary'!M26</f>
        <v>250</v>
      </c>
      <c r="L24" s="8">
        <f>'Cash Flow Summary'!N26</f>
        <v>250</v>
      </c>
      <c r="M24" s="8">
        <f>'Cash Flow Summary'!O26</f>
        <v>250</v>
      </c>
      <c r="N24" s="9">
        <f>SUM(B24:M24)</f>
        <v>2250</v>
      </c>
    </row>
    <row r="25" spans="1:16" ht="15" customHeight="1" x14ac:dyDescent="0.35">
      <c r="A25" s="31" t="s">
        <v>61</v>
      </c>
      <c r="B25" s="8">
        <f>'Cash Flow 1-3'!D23</f>
        <v>0</v>
      </c>
      <c r="C25" s="8">
        <f>'Cash Flow 1-3'!E23</f>
        <v>0</v>
      </c>
      <c r="D25" s="8">
        <f>'Cash Flow 1-3'!F23</f>
        <v>0</v>
      </c>
      <c r="E25" s="8">
        <f>'Cash Flow Summary'!G27</f>
        <v>10.4</v>
      </c>
      <c r="F25" s="8">
        <f>'Cash Flow Summary'!H27</f>
        <v>10.4</v>
      </c>
      <c r="G25" s="8">
        <f>'Cash Flow Summary'!I27</f>
        <v>10.4</v>
      </c>
      <c r="H25" s="8">
        <f>'Cash Flow Summary'!J27</f>
        <v>10.4</v>
      </c>
      <c r="I25" s="8">
        <f>'Cash Flow Summary'!K27</f>
        <v>10.4</v>
      </c>
      <c r="J25" s="8">
        <f>'Cash Flow Summary'!L27</f>
        <v>10.4</v>
      </c>
      <c r="K25" s="8">
        <f>'Cash Flow Summary'!M27</f>
        <v>10.4</v>
      </c>
      <c r="L25" s="8">
        <f>'Cash Flow Summary'!N27</f>
        <v>10.4</v>
      </c>
      <c r="M25" s="8">
        <f>'Cash Flow Summary'!O27</f>
        <v>10.4</v>
      </c>
      <c r="N25" s="9">
        <f t="shared" ref="N25:N37" si="6">SUM(B25:M25)</f>
        <v>93.600000000000009</v>
      </c>
    </row>
    <row r="26" spans="1:16" ht="15" customHeight="1" x14ac:dyDescent="0.35">
      <c r="A26" s="31" t="s">
        <v>62</v>
      </c>
      <c r="B26" s="8">
        <f>'Cash Flow 1-3'!D24</f>
        <v>0</v>
      </c>
      <c r="C26" s="8">
        <f>'Cash Flow 1-3'!E24</f>
        <v>0</v>
      </c>
      <c r="D26" s="8">
        <f>'Cash Flow 1-3'!F24</f>
        <v>0</v>
      </c>
      <c r="E26" s="8">
        <f>'Cash Flow Summary'!G28</f>
        <v>5.5990000000000002</v>
      </c>
      <c r="F26" s="8">
        <f>'Cash Flow Summary'!H28</f>
        <v>5.5990000000000002</v>
      </c>
      <c r="G26" s="8">
        <f>'Cash Flow Summary'!I28</f>
        <v>5.5990000000000002</v>
      </c>
      <c r="H26" s="8">
        <f>'Cash Flow Summary'!J28</f>
        <v>5.5990000000000002</v>
      </c>
      <c r="I26" s="8">
        <f>'Cash Flow Summary'!K28</f>
        <v>5.5990000000000002</v>
      </c>
      <c r="J26" s="8">
        <f>'Cash Flow Summary'!L28</f>
        <v>5.5990000000000002</v>
      </c>
      <c r="K26" s="8">
        <f>'Cash Flow Summary'!M28</f>
        <v>5.5990000000000002</v>
      </c>
      <c r="L26" s="8">
        <f>'Cash Flow Summary'!N28</f>
        <v>5.5990000000000002</v>
      </c>
      <c r="M26" s="8">
        <f>'Cash Flow Summary'!O28</f>
        <v>5.5990000000000002</v>
      </c>
      <c r="N26" s="9">
        <f t="shared" si="6"/>
        <v>50.391000000000005</v>
      </c>
    </row>
    <row r="27" spans="1:16" ht="15" customHeight="1" x14ac:dyDescent="0.35">
      <c r="A27" s="31" t="s">
        <v>63</v>
      </c>
      <c r="B27" s="8">
        <f>'Cash Flow 1-3'!D25</f>
        <v>0</v>
      </c>
      <c r="C27" s="8">
        <f>'Cash Flow 1-3'!E25</f>
        <v>0</v>
      </c>
      <c r="D27" s="8">
        <f>'Cash Flow 1-3'!F25</f>
        <v>0</v>
      </c>
      <c r="E27" s="8">
        <f>'Cash Flow Summary'!G29</f>
        <v>36.94</v>
      </c>
      <c r="F27" s="8">
        <f>'Cash Flow Summary'!H29</f>
        <v>36.94</v>
      </c>
      <c r="G27" s="8">
        <f>'Cash Flow Summary'!I29</f>
        <v>36.94</v>
      </c>
      <c r="H27" s="8">
        <f>'Cash Flow Summary'!J29</f>
        <v>36.94</v>
      </c>
      <c r="I27" s="8">
        <f>'Cash Flow Summary'!K29</f>
        <v>36.94</v>
      </c>
      <c r="J27" s="8">
        <f>'Cash Flow Summary'!L29</f>
        <v>36.94</v>
      </c>
      <c r="K27" s="8">
        <f>'Cash Flow Summary'!M29</f>
        <v>36.94</v>
      </c>
      <c r="L27" s="8">
        <f>'Cash Flow Summary'!N29</f>
        <v>36.94</v>
      </c>
      <c r="M27" s="8">
        <f>'Cash Flow Summary'!O29</f>
        <v>36.94</v>
      </c>
      <c r="N27" s="9">
        <f t="shared" si="6"/>
        <v>332.46</v>
      </c>
    </row>
    <row r="28" spans="1:16" ht="15" customHeight="1" x14ac:dyDescent="0.35">
      <c r="A28" s="31" t="s">
        <v>60</v>
      </c>
      <c r="B28" s="8">
        <f>'Cash Flow 1-3'!D26</f>
        <v>0</v>
      </c>
      <c r="C28" s="8">
        <f>'Cash Flow 1-3'!E26</f>
        <v>0</v>
      </c>
      <c r="D28" s="8">
        <f>'Cash Flow 1-3'!F26</f>
        <v>0</v>
      </c>
      <c r="E28" s="8">
        <f>'Cash Flow Summary'!G30</f>
        <v>17.89</v>
      </c>
      <c r="F28" s="8">
        <f>'Cash Flow Summary'!H30</f>
        <v>17.89</v>
      </c>
      <c r="G28" s="8">
        <f>'Cash Flow Summary'!I30</f>
        <v>17.89</v>
      </c>
      <c r="H28" s="8">
        <f>'Cash Flow Summary'!J30</f>
        <v>17.89</v>
      </c>
      <c r="I28" s="8">
        <f>'Cash Flow Summary'!K30</f>
        <v>17.89</v>
      </c>
      <c r="J28" s="8">
        <f>'Cash Flow Summary'!L30</f>
        <v>17.89</v>
      </c>
      <c r="K28" s="8">
        <f>'Cash Flow Summary'!M30</f>
        <v>17.89</v>
      </c>
      <c r="L28" s="8">
        <f>'Cash Flow Summary'!N30</f>
        <v>17.89</v>
      </c>
      <c r="M28" s="8">
        <f>'Cash Flow Summary'!O30</f>
        <v>17.89</v>
      </c>
      <c r="N28" s="9">
        <f t="shared" si="6"/>
        <v>161.01</v>
      </c>
    </row>
    <row r="29" spans="1:16" ht="15" customHeight="1" x14ac:dyDescent="0.35">
      <c r="A29" s="31" t="s">
        <v>64</v>
      </c>
      <c r="B29" s="8">
        <f>'Cash Flow 1-3'!D27</f>
        <v>0</v>
      </c>
      <c r="C29" s="8">
        <f>'Cash Flow 1-3'!E27</f>
        <v>0</v>
      </c>
      <c r="D29" s="8">
        <f>'Cash Flow 1-3'!F27</f>
        <v>0</v>
      </c>
      <c r="E29" s="8">
        <f>'Cash Flow Summary'!G31</f>
        <v>13.07</v>
      </c>
      <c r="F29" s="8">
        <f>'Cash Flow Summary'!H31</f>
        <v>13.07</v>
      </c>
      <c r="G29" s="8">
        <f>'Cash Flow Summary'!I31</f>
        <v>13.07</v>
      </c>
      <c r="H29" s="8">
        <f>'Cash Flow Summary'!J31</f>
        <v>13.07</v>
      </c>
      <c r="I29" s="8">
        <f>'Cash Flow Summary'!K31</f>
        <v>13.07</v>
      </c>
      <c r="J29" s="8">
        <f>'Cash Flow Summary'!L31</f>
        <v>13.07</v>
      </c>
      <c r="K29" s="8">
        <f>'Cash Flow Summary'!M31</f>
        <v>13.07</v>
      </c>
      <c r="L29" s="8">
        <f>'Cash Flow Summary'!N31</f>
        <v>13.07</v>
      </c>
      <c r="M29" s="8">
        <f>'Cash Flow Summary'!O31</f>
        <v>13.07</v>
      </c>
      <c r="N29" s="9">
        <f t="shared" si="6"/>
        <v>117.62999999999997</v>
      </c>
      <c r="P29" s="16"/>
    </row>
    <row r="30" spans="1:16" ht="15" customHeight="1" x14ac:dyDescent="0.35">
      <c r="A30" s="31" t="s">
        <v>65</v>
      </c>
      <c r="B30" s="8">
        <f>'Cash Flow 1-3'!D28</f>
        <v>0</v>
      </c>
      <c r="C30" s="8">
        <f>'Cash Flow 1-3'!E28</f>
        <v>0</v>
      </c>
      <c r="D30" s="8">
        <f>'Cash Flow 1-3'!F28</f>
        <v>0</v>
      </c>
      <c r="E30" s="8">
        <f>'Cash Flow Summary'!G32</f>
        <v>33.58</v>
      </c>
      <c r="F30" s="8">
        <f>'Cash Flow Summary'!H32</f>
        <v>33.58</v>
      </c>
      <c r="G30" s="8">
        <f>'Cash Flow Summary'!I32</f>
        <v>33.58</v>
      </c>
      <c r="H30" s="8">
        <f>'Cash Flow Summary'!J32</f>
        <v>33.58</v>
      </c>
      <c r="I30" s="8">
        <f>'Cash Flow Summary'!K32</f>
        <v>33.58</v>
      </c>
      <c r="J30" s="8">
        <f>'Cash Flow Summary'!L32</f>
        <v>33.58</v>
      </c>
      <c r="K30" s="8">
        <f>'Cash Flow Summary'!M32</f>
        <v>33.58</v>
      </c>
      <c r="L30" s="8">
        <f>'Cash Flow Summary'!N32</f>
        <v>33.58</v>
      </c>
      <c r="M30" s="8">
        <f>'Cash Flow Summary'!O32</f>
        <v>33.58</v>
      </c>
      <c r="N30" s="9">
        <f t="shared" si="6"/>
        <v>302.21999999999991</v>
      </c>
      <c r="P30" s="16"/>
    </row>
    <row r="31" spans="1:16" ht="15" customHeight="1" x14ac:dyDescent="0.35">
      <c r="A31" s="31" t="s">
        <v>66</v>
      </c>
      <c r="B31" s="8">
        <f>'Cash Flow 1-3'!D29</f>
        <v>0</v>
      </c>
      <c r="C31" s="8">
        <f>'Cash Flow 1-3'!E29</f>
        <v>0</v>
      </c>
      <c r="D31" s="8">
        <f>'Cash Flow 1-3'!F29</f>
        <v>0</v>
      </c>
      <c r="E31" s="8">
        <f>'Cash Flow Summary'!G33</f>
        <v>50</v>
      </c>
      <c r="F31" s="8">
        <f>'Cash Flow Summary'!H33</f>
        <v>50</v>
      </c>
      <c r="G31" s="8">
        <f>'Cash Flow Summary'!I33</f>
        <v>50</v>
      </c>
      <c r="H31" s="8">
        <f>'Cash Flow Summary'!J33</f>
        <v>50</v>
      </c>
      <c r="I31" s="8">
        <f>'Cash Flow Summary'!K33</f>
        <v>50</v>
      </c>
      <c r="J31" s="8">
        <f>'Cash Flow Summary'!L33</f>
        <v>50</v>
      </c>
      <c r="K31" s="8">
        <f>'Cash Flow Summary'!M33</f>
        <v>50</v>
      </c>
      <c r="L31" s="8">
        <f>'Cash Flow Summary'!N33</f>
        <v>50</v>
      </c>
      <c r="M31" s="8">
        <f>'Cash Flow Summary'!O33</f>
        <v>50</v>
      </c>
      <c r="N31" s="9">
        <f t="shared" si="6"/>
        <v>450</v>
      </c>
      <c r="P31" s="16"/>
    </row>
    <row r="32" spans="1:16" ht="15" customHeight="1" x14ac:dyDescent="0.35">
      <c r="A32" s="31" t="s">
        <v>67</v>
      </c>
      <c r="B32" s="8">
        <f>'Cash Flow 1-3'!D30</f>
        <v>0</v>
      </c>
      <c r="C32" s="8">
        <f>'Cash Flow 1-3'!E30</f>
        <v>0</v>
      </c>
      <c r="D32" s="8">
        <f>'Cash Flow 1-3'!F30</f>
        <v>0</v>
      </c>
      <c r="E32" s="8">
        <f>'Cash Flow Summary'!G34</f>
        <v>29.11</v>
      </c>
      <c r="F32" s="8">
        <f>'Cash Flow Summary'!H34</f>
        <v>29.11</v>
      </c>
      <c r="G32" s="8">
        <f>'Cash Flow Summary'!I34</f>
        <v>29.11</v>
      </c>
      <c r="H32" s="8">
        <f>'Cash Flow Summary'!J34</f>
        <v>29.11</v>
      </c>
      <c r="I32" s="8">
        <f>'Cash Flow Summary'!K34</f>
        <v>29.11</v>
      </c>
      <c r="J32" s="8">
        <f>'Cash Flow Summary'!L34</f>
        <v>29.11</v>
      </c>
      <c r="K32" s="8">
        <f>'Cash Flow Summary'!M34</f>
        <v>29.11</v>
      </c>
      <c r="L32" s="8">
        <f>'Cash Flow Summary'!N34</f>
        <v>29.11</v>
      </c>
      <c r="M32" s="8">
        <f>'Cash Flow Summary'!O34</f>
        <v>29.11</v>
      </c>
      <c r="N32" s="9">
        <f t="shared" si="6"/>
        <v>261.99000000000007</v>
      </c>
      <c r="P32" s="16"/>
    </row>
    <row r="33" spans="1:16" ht="15" customHeight="1" x14ac:dyDescent="0.35">
      <c r="A33" s="31" t="s">
        <v>68</v>
      </c>
      <c r="B33" s="8">
        <f>'Cash Flow 1-3'!D31</f>
        <v>0</v>
      </c>
      <c r="C33" s="8">
        <f>'Cash Flow 1-3'!E31</f>
        <v>0</v>
      </c>
      <c r="D33" s="8">
        <f>'Cash Flow 1-3'!F31</f>
        <v>0</v>
      </c>
      <c r="E33" s="8">
        <f>'Cash Flow Summary'!G35</f>
        <v>10.8</v>
      </c>
      <c r="F33" s="8">
        <f>'Cash Flow Summary'!H35</f>
        <v>10.8</v>
      </c>
      <c r="G33" s="8">
        <f>'Cash Flow Summary'!I35</f>
        <v>10.8</v>
      </c>
      <c r="H33" s="8">
        <f>'Cash Flow Summary'!J35</f>
        <v>10.8</v>
      </c>
      <c r="I33" s="8">
        <f>'Cash Flow Summary'!K35</f>
        <v>10.8</v>
      </c>
      <c r="J33" s="8">
        <f>'Cash Flow Summary'!L35</f>
        <v>10.8</v>
      </c>
      <c r="K33" s="8">
        <f>'Cash Flow Summary'!M35</f>
        <v>10.8</v>
      </c>
      <c r="L33" s="8">
        <f>'Cash Flow Summary'!N35</f>
        <v>10.8</v>
      </c>
      <c r="M33" s="8">
        <f>'Cash Flow Summary'!O35</f>
        <v>10.8</v>
      </c>
      <c r="N33" s="9">
        <f t="shared" si="6"/>
        <v>97.199999999999989</v>
      </c>
      <c r="P33" s="16"/>
    </row>
    <row r="34" spans="1:16" ht="15" customHeight="1" x14ac:dyDescent="0.35">
      <c r="A34" s="31" t="s">
        <v>69</v>
      </c>
      <c r="B34" s="8">
        <f>'Cash Flow 1-3'!D32</f>
        <v>0</v>
      </c>
      <c r="C34" s="8">
        <f>'Cash Flow 1-3'!E32</f>
        <v>0</v>
      </c>
      <c r="D34" s="8">
        <f>'Cash Flow 1-3'!F32</f>
        <v>0</v>
      </c>
      <c r="E34" s="8">
        <f>'Cash Flow Summary'!G36</f>
        <v>20</v>
      </c>
      <c r="F34" s="8">
        <f>'Cash Flow Summary'!H36</f>
        <v>20</v>
      </c>
      <c r="G34" s="8">
        <f>'Cash Flow Summary'!I36</f>
        <v>20</v>
      </c>
      <c r="H34" s="8">
        <f>'Cash Flow Summary'!J36</f>
        <v>20</v>
      </c>
      <c r="I34" s="8">
        <f>'Cash Flow Summary'!K36</f>
        <v>20</v>
      </c>
      <c r="J34" s="8">
        <f>'Cash Flow Summary'!L36</f>
        <v>20</v>
      </c>
      <c r="K34" s="8">
        <f>'Cash Flow Summary'!M36</f>
        <v>20</v>
      </c>
      <c r="L34" s="8">
        <f>'Cash Flow Summary'!N36</f>
        <v>20</v>
      </c>
      <c r="M34" s="8">
        <f>'Cash Flow Summary'!O36</f>
        <v>20</v>
      </c>
      <c r="N34" s="9">
        <f t="shared" si="6"/>
        <v>180</v>
      </c>
    </row>
    <row r="35" spans="1:16" ht="15" customHeight="1" x14ac:dyDescent="0.3">
      <c r="A35" s="2" t="s">
        <v>54</v>
      </c>
      <c r="B35" s="8">
        <f>'Cash Flow 1-3'!D33</f>
        <v>0</v>
      </c>
      <c r="C35" s="8">
        <f>'Cash Flow 1-3'!E33</f>
        <v>0</v>
      </c>
      <c r="D35" s="8">
        <f>'Cash Flow 1-3'!F33</f>
        <v>0</v>
      </c>
      <c r="E35" s="8">
        <f>'Cash Flow Summary'!G37</f>
        <v>8.3333333333333339</v>
      </c>
      <c r="F35" s="8">
        <f>'Cash Flow Summary'!H37</f>
        <v>8.3333333333333339</v>
      </c>
      <c r="G35" s="8">
        <f>'Cash Flow Summary'!I37</f>
        <v>8.3333333333333339</v>
      </c>
      <c r="H35" s="8">
        <f>'Cash Flow Summary'!J37</f>
        <v>8.3333333333333339</v>
      </c>
      <c r="I35" s="8">
        <f>'Cash Flow Summary'!K37</f>
        <v>8.3333333333333339</v>
      </c>
      <c r="J35" s="8">
        <f>'Cash Flow Summary'!L37</f>
        <v>8.3333333333333339</v>
      </c>
      <c r="K35" s="8">
        <f>'Cash Flow Summary'!M37</f>
        <v>8.3333333333333339</v>
      </c>
      <c r="L35" s="8">
        <f>'Cash Flow Summary'!N37</f>
        <v>8.3333333333333339</v>
      </c>
      <c r="M35" s="8">
        <f>'Cash Flow Summary'!O37</f>
        <v>8.3333333333333339</v>
      </c>
      <c r="N35" s="9">
        <f t="shared" si="6"/>
        <v>75</v>
      </c>
    </row>
    <row r="36" spans="1:16" ht="15" customHeight="1" x14ac:dyDescent="0.3">
      <c r="A36" s="2" t="s">
        <v>52</v>
      </c>
      <c r="B36" s="8">
        <f>'Cash Flow 1-3'!D34</f>
        <v>0</v>
      </c>
      <c r="C36" s="8">
        <f>'Cash Flow 1-3'!E34</f>
        <v>0</v>
      </c>
      <c r="D36" s="8">
        <f>'Cash Flow 1-3'!F34</f>
        <v>0</v>
      </c>
      <c r="E36" s="8">
        <f>'Cash Flow Summary'!G38</f>
        <v>250</v>
      </c>
      <c r="F36" s="8">
        <f>'Cash Flow Summary'!H38</f>
        <v>250</v>
      </c>
      <c r="G36" s="8">
        <f>'Cash Flow Summary'!I38</f>
        <v>250</v>
      </c>
      <c r="H36" s="8">
        <f>'Cash Flow Summary'!J38</f>
        <v>250</v>
      </c>
      <c r="I36" s="8">
        <f>'Cash Flow Summary'!K38</f>
        <v>250</v>
      </c>
      <c r="J36" s="8">
        <f>'Cash Flow Summary'!L38</f>
        <v>250</v>
      </c>
      <c r="K36" s="8">
        <f>'Cash Flow Summary'!M38</f>
        <v>250</v>
      </c>
      <c r="L36" s="8">
        <f>'Cash Flow Summary'!N38</f>
        <v>250</v>
      </c>
      <c r="M36" s="8">
        <f>'Cash Flow Summary'!O38</f>
        <v>250</v>
      </c>
      <c r="N36" s="9">
        <f t="shared" si="6"/>
        <v>2250</v>
      </c>
    </row>
    <row r="37" spans="1:16" ht="15" customHeight="1" x14ac:dyDescent="0.3">
      <c r="A37" s="2" t="s">
        <v>55</v>
      </c>
      <c r="B37" s="8">
        <f>'Cash Flow 1-3'!D35</f>
        <v>0</v>
      </c>
      <c r="C37" s="8">
        <f>'Cash Flow 1-3'!E35</f>
        <v>0</v>
      </c>
      <c r="D37" s="8">
        <f>'Cash Flow 1-3'!F35</f>
        <v>0</v>
      </c>
      <c r="E37" s="8">
        <f>'Cash Flow Summary'!G39</f>
        <v>39.1</v>
      </c>
      <c r="F37" s="8">
        <f>'Cash Flow Summary'!H39</f>
        <v>39.1</v>
      </c>
      <c r="G37" s="8">
        <f>'Cash Flow Summary'!I39</f>
        <v>39.1</v>
      </c>
      <c r="H37" s="8">
        <f>'Cash Flow Summary'!J39</f>
        <v>39.1</v>
      </c>
      <c r="I37" s="8">
        <f>'Cash Flow Summary'!K39</f>
        <v>39.1</v>
      </c>
      <c r="J37" s="8">
        <f>'Cash Flow Summary'!L39</f>
        <v>39.1</v>
      </c>
      <c r="K37" s="8">
        <f>'Cash Flow Summary'!M39</f>
        <v>39.1</v>
      </c>
      <c r="L37" s="8">
        <f>'Cash Flow Summary'!N39</f>
        <v>39.1</v>
      </c>
      <c r="M37" s="8">
        <f>'Cash Flow Summary'!O39</f>
        <v>39.1</v>
      </c>
      <c r="N37" s="9">
        <f t="shared" si="6"/>
        <v>351.90000000000003</v>
      </c>
    </row>
    <row r="38" spans="1:16" x14ac:dyDescent="0.3">
      <c r="A38" s="1"/>
      <c r="B38" s="40"/>
      <c r="C38" s="40"/>
    </row>
    <row r="39" spans="1:16" x14ac:dyDescent="0.3">
      <c r="A39" s="2" t="s">
        <v>21</v>
      </c>
      <c r="B39" s="8">
        <f t="shared" ref="B39:M39" si="7">SUM(B17:B37)</f>
        <v>0</v>
      </c>
      <c r="C39" s="8">
        <f t="shared" si="7"/>
        <v>0</v>
      </c>
      <c r="D39" s="8">
        <f t="shared" si="7"/>
        <v>0</v>
      </c>
      <c r="E39" s="8">
        <f t="shared" si="7"/>
        <v>1039.8223333333335</v>
      </c>
      <c r="F39" s="8">
        <f t="shared" si="7"/>
        <v>1039.8223333333335</v>
      </c>
      <c r="G39" s="8">
        <f t="shared" si="7"/>
        <v>1039.8223333333335</v>
      </c>
      <c r="H39" s="8">
        <f t="shared" si="7"/>
        <v>1039.8223333333335</v>
      </c>
      <c r="I39" s="8">
        <f t="shared" si="7"/>
        <v>1039.8223333333335</v>
      </c>
      <c r="J39" s="8">
        <f t="shared" si="7"/>
        <v>1039.8223333333335</v>
      </c>
      <c r="K39" s="8">
        <f t="shared" si="7"/>
        <v>1039.8223333333335</v>
      </c>
      <c r="L39" s="8">
        <f t="shared" si="7"/>
        <v>1039.8223333333335</v>
      </c>
      <c r="M39" s="8">
        <f t="shared" si="7"/>
        <v>1039.8223333333335</v>
      </c>
      <c r="N39" s="9">
        <f>SUM(N17:N37)</f>
        <v>9358.4009999999998</v>
      </c>
    </row>
    <row r="40" spans="1:16" x14ac:dyDescent="0.3">
      <c r="A40" s="2" t="s">
        <v>22</v>
      </c>
      <c r="B40" s="8">
        <f t="shared" ref="B40:D40" si="8">B13-B39</f>
        <v>0</v>
      </c>
      <c r="C40" s="8">
        <f t="shared" si="8"/>
        <v>0</v>
      </c>
      <c r="D40" s="8">
        <f t="shared" si="8"/>
        <v>0</v>
      </c>
      <c r="E40" s="8">
        <f>E13-E39</f>
        <v>1800.1776666666665</v>
      </c>
      <c r="F40" s="8">
        <f t="shared" ref="F40:M40" si="9">F13-F39</f>
        <v>1800.1776666666665</v>
      </c>
      <c r="G40" s="8">
        <f t="shared" si="9"/>
        <v>1800.1776666666665</v>
      </c>
      <c r="H40" s="8">
        <f t="shared" si="9"/>
        <v>1800.1776666666665</v>
      </c>
      <c r="I40" s="8">
        <f t="shared" si="9"/>
        <v>1800.1776666666665</v>
      </c>
      <c r="J40" s="8">
        <f t="shared" si="9"/>
        <v>1800.1776666666665</v>
      </c>
      <c r="K40" s="8">
        <f t="shared" si="9"/>
        <v>1800.1776666666665</v>
      </c>
      <c r="L40" s="8">
        <f t="shared" si="9"/>
        <v>1800.1776666666665</v>
      </c>
      <c r="M40" s="8">
        <f t="shared" si="9"/>
        <v>1800.1776666666665</v>
      </c>
      <c r="N40" s="9">
        <f>N13-N39</f>
        <v>16201.599</v>
      </c>
    </row>
    <row r="41" spans="1:16" x14ac:dyDescent="0.3">
      <c r="A41" t="s">
        <v>23</v>
      </c>
      <c r="B41" s="12">
        <f>B40*5%</f>
        <v>0</v>
      </c>
      <c r="C41" s="12">
        <f t="shared" ref="C41:D41" si="10">C40*5%</f>
        <v>0</v>
      </c>
      <c r="D41" s="12">
        <f t="shared" si="10"/>
        <v>0</v>
      </c>
      <c r="E41" s="12">
        <f>E40*0.15</f>
        <v>270.02664999999996</v>
      </c>
      <c r="F41" s="12">
        <f t="shared" ref="F41:M41" si="11">F40*0.15</f>
        <v>270.02664999999996</v>
      </c>
      <c r="G41" s="12">
        <f t="shared" si="11"/>
        <v>270.02664999999996</v>
      </c>
      <c r="H41" s="12">
        <f t="shared" si="11"/>
        <v>270.02664999999996</v>
      </c>
      <c r="I41" s="12">
        <f t="shared" si="11"/>
        <v>270.02664999999996</v>
      </c>
      <c r="J41" s="12">
        <f t="shared" si="11"/>
        <v>270.02664999999996</v>
      </c>
      <c r="K41" s="12">
        <f t="shared" si="11"/>
        <v>270.02664999999996</v>
      </c>
      <c r="L41" s="12">
        <f t="shared" si="11"/>
        <v>270.02664999999996</v>
      </c>
      <c r="M41" s="12">
        <f t="shared" si="11"/>
        <v>270.02664999999996</v>
      </c>
      <c r="N41" s="13">
        <f t="shared" ref="N41" si="12">SUM(B41:M41)</f>
        <v>2430.2398499999995</v>
      </c>
    </row>
    <row r="42" spans="1:16" ht="16.2" thickBot="1" x14ac:dyDescent="0.35">
      <c r="A42" s="57" t="s">
        <v>24</v>
      </c>
      <c r="B42" s="58">
        <f>B40-B41</f>
        <v>0</v>
      </c>
      <c r="C42" s="58">
        <f t="shared" ref="C42:M42" si="13">C40-C41</f>
        <v>0</v>
      </c>
      <c r="D42" s="58">
        <f t="shared" si="13"/>
        <v>0</v>
      </c>
      <c r="E42" s="58">
        <f>E40-E41</f>
        <v>1530.1510166666665</v>
      </c>
      <c r="F42" s="58">
        <f t="shared" si="13"/>
        <v>1530.1510166666665</v>
      </c>
      <c r="G42" s="58">
        <f t="shared" si="13"/>
        <v>1530.1510166666665</v>
      </c>
      <c r="H42" s="58">
        <f t="shared" si="13"/>
        <v>1530.1510166666665</v>
      </c>
      <c r="I42" s="58">
        <f t="shared" si="13"/>
        <v>1530.1510166666665</v>
      </c>
      <c r="J42" s="58">
        <f t="shared" si="13"/>
        <v>1530.1510166666665</v>
      </c>
      <c r="K42" s="58">
        <f t="shared" si="13"/>
        <v>1530.1510166666665</v>
      </c>
      <c r="L42" s="58">
        <f t="shared" si="13"/>
        <v>1530.1510166666665</v>
      </c>
      <c r="M42" s="58">
        <f t="shared" si="13"/>
        <v>1530.1510166666665</v>
      </c>
      <c r="N42" s="58">
        <f>SUM(B42:M42)</f>
        <v>13771.359149999998</v>
      </c>
    </row>
    <row r="43" spans="1:16" ht="16.2" thickTop="1" x14ac:dyDescent="0.3"/>
  </sheetData>
  <mergeCells count="3">
    <mergeCell ref="P3:Q3"/>
    <mergeCell ref="S4:T4"/>
    <mergeCell ref="R12:S12"/>
  </mergeCells>
  <phoneticPr fontId="2" type="noConversion"/>
  <pageMargins left="0.25" right="0.25" top="0.75" bottom="0.75" header="0.3" footer="0.3"/>
  <pageSetup scale="6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sheetPr>
    <pageSetUpPr fitToPage="1"/>
  </sheetPr>
  <dimension ref="A1:T43"/>
  <sheetViews>
    <sheetView topLeftCell="A2" zoomScale="72" zoomScaleNormal="72" workbookViewId="0">
      <selection activeCell="P4" sqref="P4:T13"/>
    </sheetView>
  </sheetViews>
  <sheetFormatPr defaultColWidth="11.19921875" defaultRowHeight="15.6" x14ac:dyDescent="0.3"/>
  <cols>
    <col min="1" max="1" width="29" customWidth="1"/>
    <col min="2" max="2" width="11.5" style="8" customWidth="1"/>
    <col min="3" max="3" width="11.19921875" style="8" customWidth="1"/>
    <col min="4" max="4" width="12.19921875" style="8" customWidth="1"/>
    <col min="5" max="5" width="11.8984375" style="8" customWidth="1"/>
    <col min="6" max="6" width="11.19921875" style="8" customWidth="1"/>
    <col min="7" max="7" width="12.3984375" style="8" customWidth="1"/>
    <col min="8" max="8" width="11.19921875" style="8" customWidth="1"/>
    <col min="9" max="9" width="11.3984375" style="8" customWidth="1"/>
    <col min="10" max="10" width="12.19921875" style="8" customWidth="1"/>
    <col min="11" max="11" width="12.8984375" style="8" customWidth="1"/>
    <col min="12" max="13" width="12.19921875" style="8" customWidth="1"/>
    <col min="14" max="14" width="12.19921875" style="9" customWidth="1"/>
  </cols>
  <sheetData>
    <row r="1" spans="1:20" hidden="1" x14ac:dyDescent="0.3">
      <c r="A1" s="2" t="s">
        <v>112</v>
      </c>
      <c r="B1" s="8" t="s">
        <v>113</v>
      </c>
      <c r="C1" s="8" t="s">
        <v>114</v>
      </c>
      <c r="D1" s="8" t="s">
        <v>115</v>
      </c>
      <c r="E1" s="8" t="s">
        <v>116</v>
      </c>
      <c r="F1" s="8" t="s">
        <v>118</v>
      </c>
      <c r="G1" s="8" t="s">
        <v>119</v>
      </c>
      <c r="H1" s="8" t="s">
        <v>120</v>
      </c>
      <c r="I1" s="8" t="s">
        <v>121</v>
      </c>
      <c r="J1" s="8" t="s">
        <v>122</v>
      </c>
      <c r="K1" s="8" t="s">
        <v>123</v>
      </c>
      <c r="L1" s="8" t="s">
        <v>124</v>
      </c>
      <c r="M1" s="8" t="s">
        <v>125</v>
      </c>
      <c r="N1" s="9" t="s">
        <v>126</v>
      </c>
    </row>
    <row r="2" spans="1:20" ht="21" x14ac:dyDescent="0.4">
      <c r="A2" s="91" t="s">
        <v>111</v>
      </c>
    </row>
    <row r="3" spans="1:20" ht="21" x14ac:dyDescent="0.4">
      <c r="A3" s="91" t="s">
        <v>1</v>
      </c>
    </row>
    <row r="4" spans="1:20" x14ac:dyDescent="0.3">
      <c r="B4" s="56">
        <v>45658</v>
      </c>
      <c r="C4" s="56">
        <v>45689</v>
      </c>
      <c r="D4" s="56">
        <v>45717</v>
      </c>
      <c r="E4" s="56">
        <v>45748</v>
      </c>
      <c r="F4" s="56">
        <v>45778</v>
      </c>
      <c r="G4" s="56">
        <v>45809</v>
      </c>
      <c r="H4" s="56">
        <v>45839</v>
      </c>
      <c r="I4" s="56">
        <v>45870</v>
      </c>
      <c r="J4" s="56">
        <v>45901</v>
      </c>
      <c r="K4" s="56">
        <v>45931</v>
      </c>
      <c r="L4" s="56">
        <v>45962</v>
      </c>
      <c r="M4" s="56">
        <v>45992</v>
      </c>
      <c r="N4" s="81" t="s">
        <v>4</v>
      </c>
      <c r="P4" s="142" t="s">
        <v>162</v>
      </c>
      <c r="Q4" s="142"/>
      <c r="R4" s="132"/>
      <c r="S4" s="133"/>
      <c r="T4" s="133"/>
    </row>
    <row r="5" spans="1:20" x14ac:dyDescent="0.3">
      <c r="A5" s="2" t="s">
        <v>3</v>
      </c>
      <c r="P5" s="134"/>
      <c r="Q5" s="134"/>
      <c r="R5" s="134"/>
      <c r="S5" s="141" t="s">
        <v>165</v>
      </c>
      <c r="T5" s="141"/>
    </row>
    <row r="6" spans="1:20" x14ac:dyDescent="0.3">
      <c r="A6" t="s">
        <v>56</v>
      </c>
      <c r="B6" s="8">
        <f>'Cash Flow 1-3'!R7</f>
        <v>1680</v>
      </c>
      <c r="C6" s="8">
        <f>'Cash Flow 1-3'!S7</f>
        <v>1680</v>
      </c>
      <c r="D6" s="8">
        <f>'Cash Flow 1-3'!T7</f>
        <v>1680</v>
      </c>
      <c r="E6" s="8">
        <f>'Cash Flow 1-3'!U7</f>
        <v>1680</v>
      </c>
      <c r="F6" s="8">
        <f>'Cash Flow 1-3'!V7</f>
        <v>1680</v>
      </c>
      <c r="G6" s="8">
        <f>'Cash Flow 1-3'!W7</f>
        <v>1680</v>
      </c>
      <c r="H6" s="8">
        <f>'Cash Flow 1-3'!X7</f>
        <v>1680</v>
      </c>
      <c r="I6" s="8">
        <f>'Cash Flow 1-3'!Y7</f>
        <v>1680</v>
      </c>
      <c r="J6" s="8">
        <f>'Cash Flow 1-3'!Z7</f>
        <v>1680</v>
      </c>
      <c r="K6" s="8">
        <f>'Cash Flow 1-3'!AA7</f>
        <v>1680</v>
      </c>
      <c r="L6" s="8">
        <f>'Cash Flow 1-3'!AB7</f>
        <v>1680</v>
      </c>
      <c r="M6" s="8">
        <f>'Cash Flow 1-3'!AC7</f>
        <v>1680</v>
      </c>
      <c r="N6" s="9">
        <f>SUM(B6:M6)</f>
        <v>20160</v>
      </c>
      <c r="P6" s="83" t="s">
        <v>163</v>
      </c>
      <c r="Q6" s="83" t="s">
        <v>164</v>
      </c>
      <c r="R6" s="83" t="s">
        <v>168</v>
      </c>
      <c r="S6" s="83" t="s">
        <v>167</v>
      </c>
      <c r="T6" s="83" t="s">
        <v>166</v>
      </c>
    </row>
    <row r="7" spans="1:20" x14ac:dyDescent="0.3">
      <c r="A7" t="s">
        <v>57</v>
      </c>
      <c r="B7" s="8">
        <f>'Cash Flow 1-3'!R8</f>
        <v>640</v>
      </c>
      <c r="C7" s="8">
        <f>'Cash Flow 1-3'!S8</f>
        <v>640</v>
      </c>
      <c r="D7" s="8">
        <f>'Cash Flow 1-3'!T8</f>
        <v>640</v>
      </c>
      <c r="E7" s="8">
        <f>'Cash Flow 1-3'!U8</f>
        <v>640</v>
      </c>
      <c r="F7" s="8">
        <f>'Cash Flow 1-3'!V8</f>
        <v>640</v>
      </c>
      <c r="G7" s="8">
        <f>'Cash Flow 1-3'!W8</f>
        <v>640</v>
      </c>
      <c r="H7" s="8">
        <f>'Cash Flow 1-3'!X8</f>
        <v>640</v>
      </c>
      <c r="I7" s="8">
        <f>'Cash Flow 1-3'!Y8</f>
        <v>640</v>
      </c>
      <c r="J7" s="8">
        <f>'Cash Flow 1-3'!Z8</f>
        <v>640</v>
      </c>
      <c r="K7" s="8">
        <f>'Cash Flow 1-3'!AA8</f>
        <v>640</v>
      </c>
      <c r="L7" s="8">
        <f>'Cash Flow 1-3'!AB8</f>
        <v>640</v>
      </c>
      <c r="M7" s="8">
        <f>'Cash Flow 1-3'!AC8</f>
        <v>640</v>
      </c>
      <c r="N7" s="9">
        <f>SUM(B7:M7)</f>
        <v>7680</v>
      </c>
      <c r="P7" s="134"/>
      <c r="Q7" s="134"/>
      <c r="R7" s="86"/>
      <c r="S7" s="86"/>
      <c r="T7" s="86"/>
    </row>
    <row r="8" spans="1:20" x14ac:dyDescent="0.3">
      <c r="A8" t="s">
        <v>58</v>
      </c>
      <c r="B8" s="8">
        <f>'Cash Flow 1-3'!R9</f>
        <v>0</v>
      </c>
      <c r="C8" s="8">
        <f>'Cash Flow 1-3'!S9</f>
        <v>0</v>
      </c>
      <c r="D8" s="8">
        <f>'Cash Flow 1-3'!T9</f>
        <v>0</v>
      </c>
      <c r="E8" s="8">
        <f>'Cash Flow 1-3'!U9</f>
        <v>0</v>
      </c>
      <c r="F8" s="8">
        <f>'Cash Flow 1-3'!V9</f>
        <v>0</v>
      </c>
      <c r="G8" s="8">
        <f>'Cash Flow 1-3'!W9</f>
        <v>0</v>
      </c>
      <c r="H8" s="8">
        <f>'Cash Flow 1-3'!X9</f>
        <v>0</v>
      </c>
      <c r="I8" s="8">
        <f>'Cash Flow 1-3'!Y9</f>
        <v>0</v>
      </c>
      <c r="J8" s="8">
        <f>'Cash Flow 1-3'!Z9</f>
        <v>0</v>
      </c>
      <c r="K8" s="8">
        <f>'Cash Flow 1-3'!AA9</f>
        <v>0</v>
      </c>
      <c r="L8" s="8">
        <f>'Cash Flow 1-3'!AB9</f>
        <v>0</v>
      </c>
      <c r="M8" s="8">
        <f>'Cash Flow 1-3'!AC9</f>
        <v>0</v>
      </c>
      <c r="N8" s="9">
        <f>SUM(B8:M8)</f>
        <v>0</v>
      </c>
      <c r="P8" s="134">
        <v>3</v>
      </c>
      <c r="Q8" s="134">
        <v>4</v>
      </c>
      <c r="R8" s="86">
        <v>35</v>
      </c>
      <c r="S8" s="86">
        <f>P8*Q8*R8</f>
        <v>420</v>
      </c>
      <c r="T8" s="86">
        <f>S8*4</f>
        <v>1680</v>
      </c>
    </row>
    <row r="9" spans="1:20" s="2" customFormat="1" x14ac:dyDescent="0.3">
      <c r="A9" t="s">
        <v>59</v>
      </c>
      <c r="B9" s="8"/>
      <c r="C9" s="8"/>
      <c r="D9" s="8"/>
      <c r="E9" s="8"/>
      <c r="F9" s="8"/>
      <c r="G9" s="8"/>
      <c r="H9" s="8"/>
      <c r="I9" s="8"/>
      <c r="J9" s="8"/>
      <c r="K9" s="8"/>
      <c r="L9" s="8"/>
      <c r="M9" s="8"/>
      <c r="N9" s="9"/>
      <c r="P9" s="134">
        <v>1</v>
      </c>
      <c r="Q9" s="134">
        <v>4</v>
      </c>
      <c r="R9" s="86">
        <v>40</v>
      </c>
      <c r="S9" s="86">
        <f t="shared" ref="S9:S12" si="0">P9*Q9*R9</f>
        <v>160</v>
      </c>
      <c r="T9" s="86">
        <f t="shared" ref="T9:T12" si="1">S9*4</f>
        <v>640</v>
      </c>
    </row>
    <row r="10" spans="1:20" x14ac:dyDescent="0.3">
      <c r="A10" t="s">
        <v>57</v>
      </c>
      <c r="B10" s="8">
        <f>'Cash Flow 1-3'!R10</f>
        <v>1080</v>
      </c>
      <c r="C10" s="8">
        <f>'Cash Flow 1-3'!S10</f>
        <v>1080</v>
      </c>
      <c r="D10" s="8">
        <f>'Cash Flow 1-3'!T10</f>
        <v>1080</v>
      </c>
      <c r="E10" s="8">
        <f>'Cash Flow 1-3'!U10</f>
        <v>1080</v>
      </c>
      <c r="F10" s="8">
        <f>'Cash Flow 1-3'!V10</f>
        <v>1080</v>
      </c>
      <c r="G10" s="8">
        <f>'Cash Flow 1-3'!W10</f>
        <v>1080</v>
      </c>
      <c r="H10" s="8">
        <f>'Cash Flow 1-3'!X10</f>
        <v>1080</v>
      </c>
      <c r="I10" s="8">
        <f>'Cash Flow 1-3'!Y10</f>
        <v>1080</v>
      </c>
      <c r="J10" s="8">
        <f>'Cash Flow 1-3'!Z10</f>
        <v>1080</v>
      </c>
      <c r="K10" s="8">
        <f>'Cash Flow 1-3'!AA10</f>
        <v>1080</v>
      </c>
      <c r="L10" s="8">
        <f>'Cash Flow 1-3'!AB10</f>
        <v>1080</v>
      </c>
      <c r="M10" s="8">
        <f>'Cash Flow 1-3'!AC10</f>
        <v>1080</v>
      </c>
      <c r="N10" s="9">
        <f>SUM(B10:M10)</f>
        <v>12960</v>
      </c>
      <c r="P10" s="139"/>
      <c r="Q10" s="139"/>
      <c r="R10" s="140"/>
      <c r="S10" s="140"/>
      <c r="T10" s="140"/>
    </row>
    <row r="11" spans="1:20" x14ac:dyDescent="0.3">
      <c r="A11" t="s">
        <v>58</v>
      </c>
      <c r="B11" s="8">
        <f>'Cash Flow 1-3'!R11</f>
        <v>1200</v>
      </c>
      <c r="C11" s="8">
        <f>'Cash Flow 1-3'!S11</f>
        <v>1200</v>
      </c>
      <c r="D11" s="8">
        <f>'Cash Flow 1-3'!T11</f>
        <v>1200</v>
      </c>
      <c r="E11" s="8">
        <f>'Cash Flow 1-3'!U11</f>
        <v>1200</v>
      </c>
      <c r="F11" s="8">
        <f>'Cash Flow 1-3'!V11</f>
        <v>1200</v>
      </c>
      <c r="G11" s="8">
        <f>'Cash Flow 1-3'!W11</f>
        <v>1200</v>
      </c>
      <c r="H11" s="8">
        <f>'Cash Flow 1-3'!X11</f>
        <v>1200</v>
      </c>
      <c r="I11" s="8">
        <f>'Cash Flow 1-3'!Y11</f>
        <v>1200</v>
      </c>
      <c r="J11" s="8">
        <f>'Cash Flow 1-3'!Z11</f>
        <v>1200</v>
      </c>
      <c r="K11" s="8">
        <f>'Cash Flow 1-3'!AA11</f>
        <v>1200</v>
      </c>
      <c r="L11" s="8">
        <f>'Cash Flow 1-3'!AB11</f>
        <v>1200</v>
      </c>
      <c r="M11" s="8">
        <f>'Cash Flow 1-3'!AC11</f>
        <v>1200</v>
      </c>
      <c r="N11" s="9">
        <f>SUM(B11:M11)</f>
        <v>14400</v>
      </c>
      <c r="P11" s="134">
        <v>1</v>
      </c>
      <c r="Q11" s="134">
        <v>6</v>
      </c>
      <c r="R11" s="86">
        <v>45</v>
      </c>
      <c r="S11" s="86">
        <f t="shared" si="0"/>
        <v>270</v>
      </c>
      <c r="T11" s="86">
        <f t="shared" si="1"/>
        <v>1080</v>
      </c>
    </row>
    <row r="12" spans="1:20" s="60" customFormat="1" x14ac:dyDescent="0.3">
      <c r="A12"/>
      <c r="B12" s="8"/>
      <c r="C12" s="8"/>
      <c r="D12" s="8"/>
      <c r="E12" s="8"/>
      <c r="F12" s="8"/>
      <c r="G12" s="8"/>
      <c r="H12" s="8"/>
      <c r="I12" s="8"/>
      <c r="J12" s="8"/>
      <c r="K12" s="8"/>
      <c r="L12" s="8"/>
      <c r="M12" s="8"/>
      <c r="N12" s="9"/>
      <c r="P12" s="134">
        <v>1</v>
      </c>
      <c r="Q12" s="134">
        <v>0</v>
      </c>
      <c r="R12" s="86">
        <v>50</v>
      </c>
      <c r="S12" s="86">
        <f t="shared" si="0"/>
        <v>0</v>
      </c>
      <c r="T12" s="86">
        <f t="shared" si="1"/>
        <v>0</v>
      </c>
    </row>
    <row r="13" spans="1:20" x14ac:dyDescent="0.3">
      <c r="A13" s="57" t="s">
        <v>20</v>
      </c>
      <c r="B13" s="59">
        <f>SUM(B6:B12)</f>
        <v>4600</v>
      </c>
      <c r="C13" s="59">
        <f>SUM(C6:C12)</f>
        <v>4600</v>
      </c>
      <c r="D13" s="59">
        <f t="shared" ref="D13:M13" si="2">SUM(D6:D12)</f>
        <v>4600</v>
      </c>
      <c r="E13" s="59">
        <f t="shared" si="2"/>
        <v>4600</v>
      </c>
      <c r="F13" s="59">
        <f t="shared" si="2"/>
        <v>4600</v>
      </c>
      <c r="G13" s="59">
        <f t="shared" si="2"/>
        <v>4600</v>
      </c>
      <c r="H13" s="59">
        <f t="shared" si="2"/>
        <v>4600</v>
      </c>
      <c r="I13" s="59">
        <f t="shared" si="2"/>
        <v>4600</v>
      </c>
      <c r="J13" s="59">
        <f t="shared" si="2"/>
        <v>4600</v>
      </c>
      <c r="K13" s="59">
        <f t="shared" si="2"/>
        <v>4600</v>
      </c>
      <c r="L13" s="59">
        <f t="shared" si="2"/>
        <v>4600</v>
      </c>
      <c r="M13" s="59">
        <f t="shared" si="2"/>
        <v>4600</v>
      </c>
      <c r="N13" s="59">
        <f>SUM(N6:N12)</f>
        <v>55200</v>
      </c>
      <c r="P13" s="135"/>
      <c r="Q13" s="135"/>
      <c r="R13" s="136" t="s">
        <v>169</v>
      </c>
      <c r="S13" s="137"/>
      <c r="T13" s="138">
        <f>SUM(T8:T12)</f>
        <v>3400</v>
      </c>
    </row>
    <row r="14" spans="1:20" x14ac:dyDescent="0.3">
      <c r="A14" s="2"/>
      <c r="P14" s="2"/>
      <c r="Q14" s="2"/>
      <c r="R14" s="2"/>
      <c r="S14" s="2"/>
      <c r="T14" s="2"/>
    </row>
    <row r="15" spans="1:20" x14ac:dyDescent="0.3">
      <c r="A15" s="2" t="s">
        <v>70</v>
      </c>
    </row>
    <row r="16" spans="1:20" x14ac:dyDescent="0.3">
      <c r="A16" s="32" t="s">
        <v>32</v>
      </c>
    </row>
    <row r="17" spans="1:16" hidden="1" x14ac:dyDescent="0.3">
      <c r="A17" s="16" t="s">
        <v>76</v>
      </c>
      <c r="B17" s="8">
        <f>'Cash Flow 1-3'!R15</f>
        <v>0</v>
      </c>
      <c r="C17" s="8">
        <f>'Cash Flow 1-3'!S15</f>
        <v>0</v>
      </c>
      <c r="D17" s="8">
        <f>'Cash Flow 1-3'!T15</f>
        <v>0</v>
      </c>
      <c r="E17" s="8">
        <f>'Cash Flow 1-3'!U15</f>
        <v>0</v>
      </c>
      <c r="F17" s="8">
        <f>'Cash Flow 1-3'!V15</f>
        <v>0</v>
      </c>
      <c r="G17" s="8">
        <f>'Cash Flow 1-3'!W15</f>
        <v>0</v>
      </c>
      <c r="H17" s="8">
        <f>'Cash Flow 1-3'!X15</f>
        <v>0</v>
      </c>
      <c r="I17" s="8">
        <f>'Cash Flow 1-3'!Y15</f>
        <v>0</v>
      </c>
      <c r="J17" s="8">
        <f>'Cash Flow 1-3'!Z15</f>
        <v>0</v>
      </c>
      <c r="K17" s="8">
        <f>'Cash Flow 1-3'!AA15</f>
        <v>0</v>
      </c>
      <c r="L17" s="8">
        <f>'Cash Flow 1-3'!AB15</f>
        <v>0</v>
      </c>
      <c r="M17" s="8">
        <f>'Cash Flow 1-3'!AC15</f>
        <v>0</v>
      </c>
      <c r="N17" s="9">
        <f>SUM(B17:M17)</f>
        <v>0</v>
      </c>
    </row>
    <row r="18" spans="1:16" hidden="1" x14ac:dyDescent="0.3">
      <c r="A18" s="16" t="s">
        <v>75</v>
      </c>
      <c r="N18" s="9">
        <f t="shared" ref="N18:N37" si="3">SUM(B18:M18)</f>
        <v>0</v>
      </c>
    </row>
    <row r="19" spans="1:16" ht="15" hidden="1" customHeight="1" x14ac:dyDescent="0.3">
      <c r="A19" s="16" t="s">
        <v>53</v>
      </c>
      <c r="N19" s="9">
        <f t="shared" si="3"/>
        <v>0</v>
      </c>
    </row>
    <row r="20" spans="1:16" ht="15" hidden="1" customHeight="1" x14ac:dyDescent="0.3">
      <c r="A20" s="16" t="s">
        <v>74</v>
      </c>
      <c r="B20" s="8">
        <f>'Cash Flow 1-3'!R18</f>
        <v>0</v>
      </c>
      <c r="C20" s="8">
        <f>'Cash Flow 1-3'!S18</f>
        <v>0</v>
      </c>
      <c r="D20" s="8">
        <f>'Cash Flow 1-3'!T18</f>
        <v>0</v>
      </c>
      <c r="E20" s="8">
        <f>'Cash Flow 1-3'!U18</f>
        <v>0</v>
      </c>
      <c r="F20" s="8">
        <f>'Cash Flow 1-3'!V18</f>
        <v>0</v>
      </c>
      <c r="G20" s="8">
        <f>'Cash Flow 1-3'!W18</f>
        <v>0</v>
      </c>
      <c r="H20" s="8">
        <f>'Cash Flow 1-3'!X18</f>
        <v>0</v>
      </c>
      <c r="I20" s="8">
        <f>'Cash Flow 1-3'!Y18</f>
        <v>0</v>
      </c>
      <c r="J20" s="8">
        <f>'Cash Flow 1-3'!Z18</f>
        <v>0</v>
      </c>
      <c r="K20" s="8">
        <f>'Cash Flow 1-3'!AA18</f>
        <v>0</v>
      </c>
      <c r="L20" s="8">
        <f>'Cash Flow 1-3'!AB18</f>
        <v>0</v>
      </c>
      <c r="M20" s="8">
        <f>'Cash Flow 1-3'!AC18</f>
        <v>0</v>
      </c>
      <c r="N20" s="9">
        <f t="shared" si="3"/>
        <v>0</v>
      </c>
    </row>
    <row r="21" spans="1:16" x14ac:dyDescent="0.3">
      <c r="A21" s="16" t="s">
        <v>33</v>
      </c>
      <c r="B21" s="8">
        <f>'Cash Flow 1-3'!R19</f>
        <v>65</v>
      </c>
      <c r="C21" s="8">
        <f>'Cash Flow 1-3'!S19</f>
        <v>65</v>
      </c>
      <c r="D21" s="8">
        <f>'Cash Flow 1-3'!T19</f>
        <v>65</v>
      </c>
      <c r="E21" s="8">
        <f>'Cash Flow 1-3'!U19</f>
        <v>65</v>
      </c>
      <c r="F21" s="8">
        <f>'Cash Flow 1-3'!V19</f>
        <v>65</v>
      </c>
      <c r="G21" s="8">
        <f>'Cash Flow 1-3'!W19</f>
        <v>65</v>
      </c>
      <c r="H21" s="8">
        <f>'Cash Flow 1-3'!X19</f>
        <v>65</v>
      </c>
      <c r="I21" s="8">
        <f>'Cash Flow 1-3'!Y19</f>
        <v>65</v>
      </c>
      <c r="J21" s="8">
        <f>'Cash Flow 1-3'!Z19</f>
        <v>65</v>
      </c>
      <c r="K21" s="8">
        <f>'Cash Flow 1-3'!AA19</f>
        <v>65</v>
      </c>
      <c r="L21" s="8">
        <f>'Cash Flow 1-3'!AB19</f>
        <v>65</v>
      </c>
      <c r="M21" s="8">
        <f>'Cash Flow 1-3'!AC19</f>
        <v>65</v>
      </c>
      <c r="N21" s="9">
        <f t="shared" si="3"/>
        <v>780</v>
      </c>
    </row>
    <row r="22" spans="1:16" x14ac:dyDescent="0.3">
      <c r="A22" s="16" t="s">
        <v>73</v>
      </c>
      <c r="B22" s="8">
        <f>'Cash Flow 1-3'!R20</f>
        <v>0</v>
      </c>
      <c r="C22" s="8">
        <f>'Cash Flow 1-3'!S20</f>
        <v>0</v>
      </c>
      <c r="D22" s="8">
        <f>'Cash Flow 1-3'!T20</f>
        <v>0</v>
      </c>
      <c r="E22" s="8">
        <f>'Cash Flow 1-3'!U20</f>
        <v>0</v>
      </c>
      <c r="F22" s="8">
        <f>'Cash Flow 1-3'!V20</f>
        <v>0</v>
      </c>
      <c r="G22" s="8">
        <f>'Cash Flow 1-3'!W20</f>
        <v>0</v>
      </c>
      <c r="H22" s="8">
        <f>'Cash Flow 1-3'!X20</f>
        <v>0</v>
      </c>
      <c r="I22" s="8">
        <f>'Cash Flow 1-3'!Y20</f>
        <v>0</v>
      </c>
      <c r="J22" s="8">
        <f>'Cash Flow 1-3'!Z20</f>
        <v>0</v>
      </c>
      <c r="K22" s="8">
        <f>'Cash Flow 1-3'!AA20</f>
        <v>0</v>
      </c>
      <c r="L22" s="8">
        <f>'Cash Flow 1-3'!AB20</f>
        <v>0</v>
      </c>
      <c r="M22" s="8">
        <f>'Cash Flow 1-3'!AC20</f>
        <v>0</v>
      </c>
      <c r="N22" s="9">
        <f t="shared" si="3"/>
        <v>0</v>
      </c>
    </row>
    <row r="23" spans="1:16" x14ac:dyDescent="0.3">
      <c r="A23" s="16" t="s">
        <v>72</v>
      </c>
      <c r="B23" s="8">
        <f>'Cash Flow 1-3'!R21</f>
        <v>0</v>
      </c>
      <c r="C23" s="8">
        <f>'Cash Flow 1-3'!S21</f>
        <v>0</v>
      </c>
      <c r="D23" s="8">
        <f>'Cash Flow 1-3'!T21</f>
        <v>0</v>
      </c>
      <c r="E23" s="8">
        <f>'Cash Flow 1-3'!U21</f>
        <v>0</v>
      </c>
      <c r="F23" s="8">
        <f>'Cash Flow 1-3'!V21</f>
        <v>0</v>
      </c>
      <c r="G23" s="8">
        <f>'Cash Flow 1-3'!W21</f>
        <v>0</v>
      </c>
      <c r="H23" s="8">
        <f>'Cash Flow 1-3'!X21</f>
        <v>0</v>
      </c>
      <c r="I23" s="8">
        <f>'Cash Flow 1-3'!Y21</f>
        <v>0</v>
      </c>
      <c r="J23" s="8">
        <f>'Cash Flow 1-3'!Z21</f>
        <v>0</v>
      </c>
      <c r="K23" s="8">
        <f>'Cash Flow 1-3'!AA21</f>
        <v>0</v>
      </c>
      <c r="L23" s="8">
        <f>'Cash Flow 1-3'!AB21</f>
        <v>0</v>
      </c>
      <c r="M23" s="8">
        <f>'Cash Flow 1-3'!AC21</f>
        <v>0</v>
      </c>
      <c r="N23" s="9">
        <f t="shared" si="3"/>
        <v>0</v>
      </c>
    </row>
    <row r="24" spans="1:16" x14ac:dyDescent="0.3">
      <c r="A24" s="16" t="s">
        <v>71</v>
      </c>
      <c r="B24" s="8">
        <f>'Cash Flow 1-3'!R22</f>
        <v>250</v>
      </c>
      <c r="C24" s="8">
        <f>'Cash Flow 1-3'!S22</f>
        <v>250</v>
      </c>
      <c r="D24" s="8">
        <f>'Cash Flow 1-3'!T22</f>
        <v>250</v>
      </c>
      <c r="E24" s="8">
        <f>'Cash Flow 1-3'!U22</f>
        <v>250</v>
      </c>
      <c r="F24" s="8">
        <f>'Cash Flow 1-3'!V22</f>
        <v>250</v>
      </c>
      <c r="G24" s="8">
        <f>'Cash Flow 1-3'!W22</f>
        <v>250</v>
      </c>
      <c r="H24" s="8">
        <f>'Cash Flow 1-3'!X22</f>
        <v>250</v>
      </c>
      <c r="I24" s="8">
        <f>'Cash Flow 1-3'!Y22</f>
        <v>250</v>
      </c>
      <c r="J24" s="8">
        <f>'Cash Flow 1-3'!Z22</f>
        <v>250</v>
      </c>
      <c r="K24" s="8">
        <f>'Cash Flow 1-3'!AA22</f>
        <v>250</v>
      </c>
      <c r="L24" s="8">
        <f>'Cash Flow 1-3'!AB22</f>
        <v>250</v>
      </c>
      <c r="M24" s="8">
        <f>'Cash Flow 1-3'!AC22</f>
        <v>250</v>
      </c>
      <c r="N24" s="9">
        <f t="shared" si="3"/>
        <v>3000</v>
      </c>
    </row>
    <row r="25" spans="1:16" ht="16.2" x14ac:dyDescent="0.35">
      <c r="A25" s="31" t="s">
        <v>61</v>
      </c>
      <c r="B25" s="8">
        <f>'Cash Flow 1-3'!R23</f>
        <v>10.4</v>
      </c>
      <c r="C25" s="8">
        <f>'Cash Flow 1-3'!S23</f>
        <v>10.4</v>
      </c>
      <c r="D25" s="8">
        <f>'Cash Flow 1-3'!T23</f>
        <v>10.4</v>
      </c>
      <c r="E25" s="8">
        <f>'Cash Flow 1-3'!U23</f>
        <v>10.4</v>
      </c>
      <c r="F25" s="8">
        <f>'Cash Flow 1-3'!V23</f>
        <v>10.4</v>
      </c>
      <c r="G25" s="8">
        <f>'Cash Flow 1-3'!W23</f>
        <v>10.4</v>
      </c>
      <c r="H25" s="8">
        <f>'Cash Flow 1-3'!X23</f>
        <v>10.4</v>
      </c>
      <c r="I25" s="8">
        <f>'Cash Flow 1-3'!Y23</f>
        <v>10.4</v>
      </c>
      <c r="J25" s="8">
        <f>'Cash Flow 1-3'!Z23</f>
        <v>10.4</v>
      </c>
      <c r="K25" s="8">
        <f>'Cash Flow 1-3'!AA23</f>
        <v>10.4</v>
      </c>
      <c r="L25" s="8">
        <f>'Cash Flow 1-3'!AB23</f>
        <v>10.4</v>
      </c>
      <c r="M25" s="8">
        <f>'Cash Flow 1-3'!AC23</f>
        <v>10.4</v>
      </c>
      <c r="N25" s="9">
        <f t="shared" si="3"/>
        <v>124.80000000000003</v>
      </c>
    </row>
    <row r="26" spans="1:16" ht="16.2" x14ac:dyDescent="0.35">
      <c r="A26" s="31" t="s">
        <v>62</v>
      </c>
      <c r="B26" s="8">
        <f>'Cash Flow 1-3'!R24</f>
        <v>5.5990000000000002</v>
      </c>
      <c r="C26" s="8">
        <f>'Cash Flow 1-3'!S24</f>
        <v>5.5990000000000002</v>
      </c>
      <c r="D26" s="8">
        <f>'Cash Flow 1-3'!T24</f>
        <v>5.5990000000000002</v>
      </c>
      <c r="E26" s="8">
        <f>'Cash Flow 1-3'!U24</f>
        <v>5.5990000000000002</v>
      </c>
      <c r="F26" s="8">
        <f>'Cash Flow 1-3'!V24</f>
        <v>5.5990000000000002</v>
      </c>
      <c r="G26" s="8">
        <f>'Cash Flow 1-3'!W24</f>
        <v>5.5990000000000002</v>
      </c>
      <c r="H26" s="8">
        <f>'Cash Flow 1-3'!X24</f>
        <v>5.5990000000000002</v>
      </c>
      <c r="I26" s="8">
        <f>'Cash Flow 1-3'!Y24</f>
        <v>5.5990000000000002</v>
      </c>
      <c r="J26" s="8">
        <f>'Cash Flow 1-3'!Z24</f>
        <v>5.5990000000000002</v>
      </c>
      <c r="K26" s="8">
        <f>'Cash Flow 1-3'!AA24</f>
        <v>5.5990000000000002</v>
      </c>
      <c r="L26" s="8">
        <f>'Cash Flow 1-3'!AB24</f>
        <v>5.5990000000000002</v>
      </c>
      <c r="M26" s="8">
        <f>'Cash Flow 1-3'!AC24</f>
        <v>5.5990000000000002</v>
      </c>
      <c r="N26" s="9">
        <f t="shared" si="3"/>
        <v>67.188000000000017</v>
      </c>
    </row>
    <row r="27" spans="1:16" ht="16.2" x14ac:dyDescent="0.35">
      <c r="A27" s="31" t="s">
        <v>63</v>
      </c>
      <c r="B27" s="8">
        <f>'Cash Flow 1-3'!R25</f>
        <v>36.94</v>
      </c>
      <c r="C27" s="8">
        <f>'Cash Flow 1-3'!S25</f>
        <v>36.94</v>
      </c>
      <c r="D27" s="8">
        <f>'Cash Flow 1-3'!T25</f>
        <v>36.94</v>
      </c>
      <c r="E27" s="8">
        <f>'Cash Flow 1-3'!U25</f>
        <v>36.94</v>
      </c>
      <c r="F27" s="8">
        <f>'Cash Flow 1-3'!V25</f>
        <v>36.94</v>
      </c>
      <c r="G27" s="8">
        <f>'Cash Flow 1-3'!W25</f>
        <v>36.94</v>
      </c>
      <c r="H27" s="8">
        <f>'Cash Flow 1-3'!X25</f>
        <v>36.94</v>
      </c>
      <c r="I27" s="8">
        <f>'Cash Flow 1-3'!Y25</f>
        <v>36.94</v>
      </c>
      <c r="J27" s="8">
        <f>'Cash Flow 1-3'!Z25</f>
        <v>36.94</v>
      </c>
      <c r="K27" s="8">
        <f>'Cash Flow 1-3'!AA25</f>
        <v>36.94</v>
      </c>
      <c r="L27" s="8">
        <f>'Cash Flow 1-3'!AB25</f>
        <v>36.94</v>
      </c>
      <c r="M27" s="8">
        <f>'Cash Flow 1-3'!AC25</f>
        <v>36.94</v>
      </c>
      <c r="N27" s="9">
        <f t="shared" si="3"/>
        <v>443.28</v>
      </c>
      <c r="P27" s="25"/>
    </row>
    <row r="28" spans="1:16" ht="16.2" x14ac:dyDescent="0.35">
      <c r="A28" s="31" t="s">
        <v>60</v>
      </c>
      <c r="B28" s="8">
        <f>'Cash Flow 1-3'!R26</f>
        <v>17.89</v>
      </c>
      <c r="C28" s="8">
        <f>'Cash Flow 1-3'!S26</f>
        <v>17.89</v>
      </c>
      <c r="D28" s="8">
        <f>'Cash Flow 1-3'!T26</f>
        <v>17.89</v>
      </c>
      <c r="E28" s="8">
        <f>'Cash Flow 1-3'!U26</f>
        <v>17.89</v>
      </c>
      <c r="F28" s="8">
        <f>'Cash Flow 1-3'!V26</f>
        <v>17.89</v>
      </c>
      <c r="G28" s="8">
        <f>'Cash Flow 1-3'!W26</f>
        <v>17.89</v>
      </c>
      <c r="H28" s="8">
        <f>'Cash Flow 1-3'!X26</f>
        <v>17.89</v>
      </c>
      <c r="I28" s="8">
        <f>'Cash Flow 1-3'!Y26</f>
        <v>17.89</v>
      </c>
      <c r="J28" s="8">
        <f>'Cash Flow 1-3'!Z26</f>
        <v>17.89</v>
      </c>
      <c r="K28" s="8">
        <f>'Cash Flow 1-3'!AA26</f>
        <v>17.89</v>
      </c>
      <c r="L28" s="8">
        <f>'Cash Flow 1-3'!AB26</f>
        <v>17.89</v>
      </c>
      <c r="M28" s="8">
        <f>'Cash Flow 1-3'!AC26</f>
        <v>17.89</v>
      </c>
      <c r="N28" s="9">
        <f t="shared" si="3"/>
        <v>214.67999999999995</v>
      </c>
      <c r="P28" s="25"/>
    </row>
    <row r="29" spans="1:16" ht="16.2" x14ac:dyDescent="0.35">
      <c r="A29" s="31" t="s">
        <v>64</v>
      </c>
      <c r="B29" s="8">
        <f>'Cash Flow 1-3'!R27</f>
        <v>13.07</v>
      </c>
      <c r="C29" s="8">
        <f>'Cash Flow 1-3'!S27</f>
        <v>13.07</v>
      </c>
      <c r="D29" s="8">
        <f>'Cash Flow 1-3'!T27</f>
        <v>13.07</v>
      </c>
      <c r="E29" s="8">
        <f>'Cash Flow 1-3'!U27</f>
        <v>13.07</v>
      </c>
      <c r="F29" s="8">
        <f>'Cash Flow 1-3'!V27</f>
        <v>13.07</v>
      </c>
      <c r="G29" s="8">
        <f>'Cash Flow 1-3'!W27</f>
        <v>13.07</v>
      </c>
      <c r="H29" s="8">
        <f>'Cash Flow 1-3'!X27</f>
        <v>13.07</v>
      </c>
      <c r="I29" s="8">
        <f>'Cash Flow 1-3'!Y27</f>
        <v>13.07</v>
      </c>
      <c r="J29" s="8">
        <f>'Cash Flow 1-3'!Z27</f>
        <v>13.07</v>
      </c>
      <c r="K29" s="8">
        <f>'Cash Flow 1-3'!AA27</f>
        <v>13.07</v>
      </c>
      <c r="L29" s="8">
        <f>'Cash Flow 1-3'!AB27</f>
        <v>13.07</v>
      </c>
      <c r="M29" s="8">
        <f>'Cash Flow 1-3'!AC27</f>
        <v>13.07</v>
      </c>
      <c r="N29" s="9">
        <f t="shared" si="3"/>
        <v>156.83999999999995</v>
      </c>
      <c r="P29" s="25"/>
    </row>
    <row r="30" spans="1:16" ht="16.2" x14ac:dyDescent="0.35">
      <c r="A30" s="31" t="s">
        <v>65</v>
      </c>
      <c r="B30" s="8">
        <f>'Cash Flow 1-3'!R28</f>
        <v>33.58</v>
      </c>
      <c r="C30" s="8">
        <f>'Cash Flow 1-3'!S28</f>
        <v>33.58</v>
      </c>
      <c r="D30" s="8">
        <f>'Cash Flow 1-3'!T28</f>
        <v>33.58</v>
      </c>
      <c r="E30" s="8">
        <f>'Cash Flow 1-3'!U28</f>
        <v>33.58</v>
      </c>
      <c r="F30" s="8">
        <f>'Cash Flow 1-3'!V28</f>
        <v>33.58</v>
      </c>
      <c r="G30" s="8">
        <f>'Cash Flow 1-3'!W28</f>
        <v>33.58</v>
      </c>
      <c r="H30" s="8">
        <f>'Cash Flow 1-3'!X28</f>
        <v>33.58</v>
      </c>
      <c r="I30" s="8">
        <f>'Cash Flow 1-3'!Y28</f>
        <v>33.58</v>
      </c>
      <c r="J30" s="8">
        <f>'Cash Flow 1-3'!Z28</f>
        <v>33.58</v>
      </c>
      <c r="K30" s="8">
        <f>'Cash Flow 1-3'!AA28</f>
        <v>33.58</v>
      </c>
      <c r="L30" s="8">
        <f>'Cash Flow 1-3'!AB28</f>
        <v>33.58</v>
      </c>
      <c r="M30" s="8">
        <f>'Cash Flow 1-3'!AC28</f>
        <v>33.58</v>
      </c>
      <c r="N30" s="9">
        <f t="shared" si="3"/>
        <v>402.95999999999987</v>
      </c>
      <c r="P30" s="25"/>
    </row>
    <row r="31" spans="1:16" ht="16.2" x14ac:dyDescent="0.35">
      <c r="A31" s="31" t="s">
        <v>66</v>
      </c>
      <c r="B31" s="8">
        <f>'Cash Flow 1-3'!R29</f>
        <v>50</v>
      </c>
      <c r="C31" s="8">
        <f>'Cash Flow 1-3'!S29</f>
        <v>50</v>
      </c>
      <c r="D31" s="8">
        <f>'Cash Flow 1-3'!T29</f>
        <v>50</v>
      </c>
      <c r="E31" s="8">
        <f>'Cash Flow 1-3'!U29</f>
        <v>50</v>
      </c>
      <c r="F31" s="8">
        <f>'Cash Flow 1-3'!V29</f>
        <v>50</v>
      </c>
      <c r="G31" s="8">
        <f>'Cash Flow 1-3'!W29</f>
        <v>50</v>
      </c>
      <c r="H31" s="8">
        <f>'Cash Flow 1-3'!X29</f>
        <v>50</v>
      </c>
      <c r="I31" s="8">
        <f>'Cash Flow 1-3'!Y29</f>
        <v>50</v>
      </c>
      <c r="J31" s="8">
        <f>'Cash Flow 1-3'!Z29</f>
        <v>50</v>
      </c>
      <c r="K31" s="8">
        <f>'Cash Flow 1-3'!AA29</f>
        <v>50</v>
      </c>
      <c r="L31" s="8">
        <f>'Cash Flow 1-3'!AB29</f>
        <v>50</v>
      </c>
      <c r="M31" s="8">
        <f>'Cash Flow 1-3'!AC29</f>
        <v>50</v>
      </c>
      <c r="N31" s="9">
        <f t="shared" si="3"/>
        <v>600</v>
      </c>
      <c r="P31" s="25"/>
    </row>
    <row r="32" spans="1:16" ht="16.2" x14ac:dyDescent="0.35">
      <c r="A32" s="31" t="s">
        <v>67</v>
      </c>
      <c r="B32" s="8">
        <f>'Cash Flow 1-3'!R30</f>
        <v>29.11</v>
      </c>
      <c r="C32" s="8">
        <f>'Cash Flow 1-3'!S30</f>
        <v>29.11</v>
      </c>
      <c r="D32" s="8">
        <f>'Cash Flow 1-3'!T30</f>
        <v>29.11</v>
      </c>
      <c r="E32" s="8">
        <f>'Cash Flow 1-3'!U30</f>
        <v>29.11</v>
      </c>
      <c r="F32" s="8">
        <f>'Cash Flow 1-3'!V30</f>
        <v>29.11</v>
      </c>
      <c r="G32" s="8">
        <f>'Cash Flow 1-3'!W30</f>
        <v>29.11</v>
      </c>
      <c r="H32" s="8">
        <f>'Cash Flow 1-3'!X30</f>
        <v>29.11</v>
      </c>
      <c r="I32" s="8">
        <f>'Cash Flow 1-3'!Y30</f>
        <v>29.11</v>
      </c>
      <c r="J32" s="8">
        <f>'Cash Flow 1-3'!Z30</f>
        <v>29.11</v>
      </c>
      <c r="K32" s="8">
        <f>'Cash Flow 1-3'!AA30</f>
        <v>29.11</v>
      </c>
      <c r="L32" s="8">
        <f>'Cash Flow 1-3'!AB30</f>
        <v>29.11</v>
      </c>
      <c r="M32" s="8">
        <f>'Cash Flow 1-3'!AC30</f>
        <v>29.11</v>
      </c>
      <c r="N32" s="9">
        <f t="shared" si="3"/>
        <v>349.32000000000011</v>
      </c>
      <c r="P32" s="27"/>
    </row>
    <row r="33" spans="1:14" ht="16.2" x14ac:dyDescent="0.35">
      <c r="A33" s="31" t="s">
        <v>68</v>
      </c>
      <c r="B33" s="8">
        <f>'Cash Flow 1-3'!R31</f>
        <v>10.8</v>
      </c>
      <c r="C33" s="8">
        <f>'Cash Flow 1-3'!S31</f>
        <v>10.8</v>
      </c>
      <c r="D33" s="8">
        <f>'Cash Flow 1-3'!T31</f>
        <v>10.8</v>
      </c>
      <c r="E33" s="8">
        <f>'Cash Flow 1-3'!U31</f>
        <v>10.8</v>
      </c>
      <c r="F33" s="8">
        <f>'Cash Flow 1-3'!V31</f>
        <v>10.8</v>
      </c>
      <c r="G33" s="8">
        <f>'Cash Flow 1-3'!W31</f>
        <v>10.8</v>
      </c>
      <c r="H33" s="8">
        <f>'Cash Flow 1-3'!X31</f>
        <v>10.8</v>
      </c>
      <c r="I33" s="8">
        <f>'Cash Flow 1-3'!Y31</f>
        <v>10.8</v>
      </c>
      <c r="J33" s="8">
        <f>'Cash Flow 1-3'!Z31</f>
        <v>10.8</v>
      </c>
      <c r="K33" s="8">
        <f>'Cash Flow 1-3'!AA31</f>
        <v>10.8</v>
      </c>
      <c r="L33" s="8">
        <f>'Cash Flow 1-3'!AB31</f>
        <v>10.8</v>
      </c>
      <c r="M33" s="8">
        <f>'Cash Flow 1-3'!AC31</f>
        <v>10.8</v>
      </c>
      <c r="N33" s="9">
        <f t="shared" si="3"/>
        <v>129.6</v>
      </c>
    </row>
    <row r="34" spans="1:14" ht="16.2" x14ac:dyDescent="0.35">
      <c r="A34" s="31" t="s">
        <v>69</v>
      </c>
      <c r="B34" s="8">
        <f>'Cash Flow 1-3'!R32</f>
        <v>20</v>
      </c>
      <c r="C34" s="8">
        <f>'Cash Flow 1-3'!S32</f>
        <v>20</v>
      </c>
      <c r="D34" s="8">
        <f>'Cash Flow 1-3'!T32</f>
        <v>20</v>
      </c>
      <c r="E34" s="8">
        <f>'Cash Flow 1-3'!U32</f>
        <v>20</v>
      </c>
      <c r="F34" s="8">
        <f>'Cash Flow 1-3'!V32</f>
        <v>20</v>
      </c>
      <c r="G34" s="8">
        <f>'Cash Flow 1-3'!W32</f>
        <v>20</v>
      </c>
      <c r="H34" s="8">
        <f>'Cash Flow 1-3'!X32</f>
        <v>20</v>
      </c>
      <c r="I34" s="8">
        <f>'Cash Flow 1-3'!Y32</f>
        <v>20</v>
      </c>
      <c r="J34" s="8">
        <f>'Cash Flow 1-3'!Z32</f>
        <v>20</v>
      </c>
      <c r="K34" s="8">
        <f>'Cash Flow 1-3'!AA32</f>
        <v>20</v>
      </c>
      <c r="L34" s="8">
        <f>'Cash Flow 1-3'!AB32</f>
        <v>20</v>
      </c>
      <c r="M34" s="8">
        <f>'Cash Flow 1-3'!AC32</f>
        <v>20</v>
      </c>
      <c r="N34" s="9">
        <f t="shared" si="3"/>
        <v>240</v>
      </c>
    </row>
    <row r="35" spans="1:14" x14ac:dyDescent="0.3">
      <c r="A35" s="2" t="s">
        <v>54</v>
      </c>
      <c r="B35" s="8">
        <f>'Cash Flow 1-3'!R33</f>
        <v>8.3333333333333339</v>
      </c>
      <c r="C35" s="8">
        <f>'Cash Flow 1-3'!S33</f>
        <v>8.3333333333333339</v>
      </c>
      <c r="D35" s="8">
        <f>'Cash Flow 1-3'!T33</f>
        <v>8.3333333333333339</v>
      </c>
      <c r="E35" s="8">
        <f>'Cash Flow 1-3'!U33</f>
        <v>8.3333333333333339</v>
      </c>
      <c r="F35" s="8">
        <f>'Cash Flow 1-3'!V33</f>
        <v>8.3333333333333339</v>
      </c>
      <c r="G35" s="8">
        <f>'Cash Flow 1-3'!W33</f>
        <v>8.3333333333333339</v>
      </c>
      <c r="H35" s="8">
        <f>'Cash Flow 1-3'!X33</f>
        <v>8.3333333333333339</v>
      </c>
      <c r="I35" s="8">
        <f>'Cash Flow 1-3'!Y33</f>
        <v>8.3333333333333339</v>
      </c>
      <c r="J35" s="8">
        <f>'Cash Flow 1-3'!Z33</f>
        <v>8.3333333333333339</v>
      </c>
      <c r="K35" s="8">
        <f>'Cash Flow 1-3'!AA33</f>
        <v>8.3333333333333339</v>
      </c>
      <c r="L35" s="8">
        <f>'Cash Flow 1-3'!AB33</f>
        <v>8.3333333333333339</v>
      </c>
      <c r="M35" s="8">
        <f>'Cash Flow 1-3'!AC33</f>
        <v>8.3333333333333339</v>
      </c>
      <c r="N35" s="9">
        <f t="shared" si="3"/>
        <v>99.999999999999986</v>
      </c>
    </row>
    <row r="36" spans="1:14" x14ac:dyDescent="0.3">
      <c r="A36" s="2" t="s">
        <v>52</v>
      </c>
      <c r="B36" s="8">
        <f>'Cash Flow 1-3'!R34</f>
        <v>250</v>
      </c>
      <c r="C36" s="8">
        <f>'Cash Flow 1-3'!S34</f>
        <v>250</v>
      </c>
      <c r="D36" s="8">
        <f>'Cash Flow 1-3'!T34</f>
        <v>250</v>
      </c>
      <c r="E36" s="8">
        <f>'Cash Flow 1-3'!U34</f>
        <v>250</v>
      </c>
      <c r="F36" s="8">
        <f>'Cash Flow 1-3'!V34</f>
        <v>250</v>
      </c>
      <c r="G36" s="8">
        <f>'Cash Flow 1-3'!W34</f>
        <v>250</v>
      </c>
      <c r="H36" s="8">
        <f>'Cash Flow 1-3'!X34</f>
        <v>250</v>
      </c>
      <c r="I36" s="8">
        <f>'Cash Flow 1-3'!Y34</f>
        <v>250</v>
      </c>
      <c r="J36" s="8">
        <f>'Cash Flow 1-3'!Z34</f>
        <v>250</v>
      </c>
      <c r="K36" s="8">
        <f>'Cash Flow 1-3'!AA34</f>
        <v>250</v>
      </c>
      <c r="L36" s="8">
        <f>'Cash Flow 1-3'!AB34</f>
        <v>250</v>
      </c>
      <c r="M36" s="8">
        <f>'Cash Flow 1-3'!AC34</f>
        <v>250</v>
      </c>
      <c r="N36" s="9">
        <f t="shared" si="3"/>
        <v>3000</v>
      </c>
    </row>
    <row r="37" spans="1:14" x14ac:dyDescent="0.3">
      <c r="A37" s="2" t="s">
        <v>55</v>
      </c>
      <c r="B37" s="8">
        <f>'Cash Flow 1-3'!R35</f>
        <v>39.1</v>
      </c>
      <c r="C37" s="8">
        <f>'Cash Flow 1-3'!S35</f>
        <v>39.1</v>
      </c>
      <c r="D37" s="8">
        <f>'Cash Flow 1-3'!T35</f>
        <v>39.1</v>
      </c>
      <c r="E37" s="8">
        <f>'Cash Flow 1-3'!U35</f>
        <v>39.1</v>
      </c>
      <c r="F37" s="8">
        <f>'Cash Flow 1-3'!V35</f>
        <v>39.1</v>
      </c>
      <c r="G37" s="8">
        <f>'Cash Flow 1-3'!W35</f>
        <v>39.1</v>
      </c>
      <c r="H37" s="8">
        <f>'Cash Flow 1-3'!X35</f>
        <v>39.1</v>
      </c>
      <c r="I37" s="8">
        <f>'Cash Flow 1-3'!Y35</f>
        <v>39.1</v>
      </c>
      <c r="J37" s="8">
        <f>'Cash Flow 1-3'!Z35</f>
        <v>39.1</v>
      </c>
      <c r="K37" s="8">
        <f>'Cash Flow 1-3'!AA35</f>
        <v>39.1</v>
      </c>
      <c r="L37" s="8">
        <f>'Cash Flow 1-3'!AB35</f>
        <v>39.1</v>
      </c>
      <c r="M37" s="8">
        <f>'Cash Flow 1-3'!AC35</f>
        <v>39.1</v>
      </c>
      <c r="N37" s="9">
        <f t="shared" si="3"/>
        <v>469.2000000000001</v>
      </c>
    </row>
    <row r="38" spans="1:14" x14ac:dyDescent="0.3">
      <c r="A38" s="1"/>
    </row>
    <row r="39" spans="1:14" x14ac:dyDescent="0.3">
      <c r="A39" s="2" t="s">
        <v>21</v>
      </c>
      <c r="B39" s="8">
        <f>SUM(B17:B38)</f>
        <v>839.82233333333329</v>
      </c>
      <c r="C39" s="8">
        <f t="shared" ref="C39:M39" si="4">SUM(C17:C38)</f>
        <v>839.82233333333329</v>
      </c>
      <c r="D39" s="8">
        <f t="shared" si="4"/>
        <v>839.82233333333329</v>
      </c>
      <c r="E39" s="8">
        <f t="shared" si="4"/>
        <v>839.82233333333329</v>
      </c>
      <c r="F39" s="8">
        <f t="shared" si="4"/>
        <v>839.82233333333329</v>
      </c>
      <c r="G39" s="8">
        <f t="shared" si="4"/>
        <v>839.82233333333329</v>
      </c>
      <c r="H39" s="8">
        <f t="shared" si="4"/>
        <v>839.82233333333329</v>
      </c>
      <c r="I39" s="8">
        <f t="shared" si="4"/>
        <v>839.82233333333329</v>
      </c>
      <c r="J39" s="8">
        <f t="shared" si="4"/>
        <v>839.82233333333329</v>
      </c>
      <c r="K39" s="8">
        <f t="shared" si="4"/>
        <v>839.82233333333329</v>
      </c>
      <c r="L39" s="8">
        <f t="shared" si="4"/>
        <v>839.82233333333329</v>
      </c>
      <c r="M39" s="8">
        <f t="shared" si="4"/>
        <v>839.82233333333329</v>
      </c>
      <c r="N39" s="9">
        <f>SUM(B39:M39)</f>
        <v>10077.868</v>
      </c>
    </row>
    <row r="40" spans="1:14" x14ac:dyDescent="0.3">
      <c r="A40" s="2" t="s">
        <v>22</v>
      </c>
      <c r="B40" s="8">
        <f>B13-B39</f>
        <v>3760.1776666666665</v>
      </c>
      <c r="C40" s="8">
        <f t="shared" ref="C40:M40" si="5">C13-C39</f>
        <v>3760.1776666666665</v>
      </c>
      <c r="D40" s="8">
        <f t="shared" si="5"/>
        <v>3760.1776666666665</v>
      </c>
      <c r="E40" s="8">
        <f t="shared" si="5"/>
        <v>3760.1776666666665</v>
      </c>
      <c r="F40" s="8">
        <f t="shared" si="5"/>
        <v>3760.1776666666665</v>
      </c>
      <c r="G40" s="8">
        <f t="shared" si="5"/>
        <v>3760.1776666666665</v>
      </c>
      <c r="H40" s="8">
        <f t="shared" si="5"/>
        <v>3760.1776666666665</v>
      </c>
      <c r="I40" s="8">
        <f t="shared" si="5"/>
        <v>3760.1776666666665</v>
      </c>
      <c r="J40" s="8">
        <f t="shared" si="5"/>
        <v>3760.1776666666665</v>
      </c>
      <c r="K40" s="8">
        <f t="shared" si="5"/>
        <v>3760.1776666666665</v>
      </c>
      <c r="L40" s="8">
        <f t="shared" si="5"/>
        <v>3760.1776666666665</v>
      </c>
      <c r="M40" s="8">
        <f t="shared" si="5"/>
        <v>3760.1776666666665</v>
      </c>
      <c r="N40" s="9">
        <f>SUM(B40:M40)</f>
        <v>45122.132000000012</v>
      </c>
    </row>
    <row r="41" spans="1:14" x14ac:dyDescent="0.3">
      <c r="A41" t="s">
        <v>23</v>
      </c>
      <c r="B41" s="8">
        <f>B40*15%</f>
        <v>564.0266499999999</v>
      </c>
      <c r="C41" s="8">
        <f t="shared" ref="C41:M41" si="6">C40*15%</f>
        <v>564.0266499999999</v>
      </c>
      <c r="D41" s="8">
        <f t="shared" si="6"/>
        <v>564.0266499999999</v>
      </c>
      <c r="E41" s="8">
        <f t="shared" si="6"/>
        <v>564.0266499999999</v>
      </c>
      <c r="F41" s="8">
        <f t="shared" si="6"/>
        <v>564.0266499999999</v>
      </c>
      <c r="G41" s="8">
        <f t="shared" si="6"/>
        <v>564.0266499999999</v>
      </c>
      <c r="H41" s="8">
        <f t="shared" si="6"/>
        <v>564.0266499999999</v>
      </c>
      <c r="I41" s="8">
        <f t="shared" si="6"/>
        <v>564.0266499999999</v>
      </c>
      <c r="J41" s="8">
        <f t="shared" si="6"/>
        <v>564.0266499999999</v>
      </c>
      <c r="K41" s="8">
        <f t="shared" si="6"/>
        <v>564.0266499999999</v>
      </c>
      <c r="L41" s="8">
        <f t="shared" si="6"/>
        <v>564.0266499999999</v>
      </c>
      <c r="M41" s="8">
        <f t="shared" si="6"/>
        <v>564.0266499999999</v>
      </c>
      <c r="N41" s="9">
        <f t="shared" ref="N41" si="7">SUM(B41:M41)</f>
        <v>6768.3197999999984</v>
      </c>
    </row>
    <row r="42" spans="1:14" ht="16.2" thickBot="1" x14ac:dyDescent="0.35">
      <c r="A42" s="57" t="s">
        <v>24</v>
      </c>
      <c r="B42" s="58">
        <f>B40-B41</f>
        <v>3196.1510166666667</v>
      </c>
      <c r="C42" s="58">
        <f t="shared" ref="C42:M42" si="8">C40-C41</f>
        <v>3196.1510166666667</v>
      </c>
      <c r="D42" s="58">
        <f t="shared" si="8"/>
        <v>3196.1510166666667</v>
      </c>
      <c r="E42" s="58">
        <f t="shared" si="8"/>
        <v>3196.1510166666667</v>
      </c>
      <c r="F42" s="58">
        <f t="shared" si="8"/>
        <v>3196.1510166666667</v>
      </c>
      <c r="G42" s="58">
        <f t="shared" si="8"/>
        <v>3196.1510166666667</v>
      </c>
      <c r="H42" s="58">
        <f t="shared" si="8"/>
        <v>3196.1510166666667</v>
      </c>
      <c r="I42" s="58">
        <f t="shared" si="8"/>
        <v>3196.1510166666667</v>
      </c>
      <c r="J42" s="58">
        <f t="shared" si="8"/>
        <v>3196.1510166666667</v>
      </c>
      <c r="K42" s="58">
        <f t="shared" si="8"/>
        <v>3196.1510166666667</v>
      </c>
      <c r="L42" s="58">
        <f t="shared" si="8"/>
        <v>3196.1510166666667</v>
      </c>
      <c r="M42" s="58">
        <f t="shared" si="8"/>
        <v>3196.1510166666667</v>
      </c>
      <c r="N42" s="58">
        <f>N40-N41</f>
        <v>38353.812200000015</v>
      </c>
    </row>
    <row r="43" spans="1:14" ht="16.2" thickTop="1" x14ac:dyDescent="0.3"/>
  </sheetData>
  <mergeCells count="3">
    <mergeCell ref="P4:Q4"/>
    <mergeCell ref="S5:T5"/>
    <mergeCell ref="R13:S13"/>
  </mergeCells>
  <pageMargins left="0.25" right="0.25" top="0.75" bottom="0.75" header="0.3" footer="0.3"/>
  <pageSetup scale="67"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sheetPr>
    <pageSetUpPr fitToPage="1"/>
  </sheetPr>
  <dimension ref="A1:T43"/>
  <sheetViews>
    <sheetView tabSelected="1" topLeftCell="D1" zoomScale="75" zoomScaleNormal="75" workbookViewId="0">
      <pane ySplit="3" topLeftCell="A4" activePane="bottomLeft" state="frozen"/>
      <selection pane="bottomLeft" activeCell="S30" sqref="S30"/>
    </sheetView>
  </sheetViews>
  <sheetFormatPr defaultColWidth="11.19921875" defaultRowHeight="15.6" x14ac:dyDescent="0.3"/>
  <cols>
    <col min="1" max="1" width="29.3984375" customWidth="1"/>
    <col min="2" max="2" width="11.19921875" style="8" customWidth="1"/>
    <col min="3" max="4" width="11.8984375" style="8" customWidth="1"/>
    <col min="5" max="5" width="12.796875" style="8" customWidth="1"/>
    <col min="6" max="6" width="13.796875" style="8" customWidth="1"/>
    <col min="7" max="7" width="11.5" style="8" customWidth="1"/>
    <col min="8" max="9" width="11.796875" style="8" customWidth="1"/>
    <col min="10" max="10" width="13.296875" style="8" customWidth="1"/>
    <col min="11" max="13" width="12.19921875" style="8" customWidth="1"/>
    <col min="14" max="14" width="15.59765625" style="9" customWidth="1"/>
  </cols>
  <sheetData>
    <row r="1" spans="1:20" hidden="1" x14ac:dyDescent="0.3">
      <c r="A1" s="2" t="s">
        <v>112</v>
      </c>
      <c r="B1" s="8" t="s">
        <v>113</v>
      </c>
      <c r="C1" s="8" t="s">
        <v>114</v>
      </c>
      <c r="D1" s="8" t="s">
        <v>115</v>
      </c>
      <c r="E1" s="8" t="s">
        <v>116</v>
      </c>
      <c r="F1" s="8" t="s">
        <v>118</v>
      </c>
      <c r="G1" s="8" t="s">
        <v>119</v>
      </c>
      <c r="H1" s="8" t="s">
        <v>120</v>
      </c>
      <c r="I1" s="8" t="s">
        <v>121</v>
      </c>
      <c r="J1" s="8" t="s">
        <v>122</v>
      </c>
      <c r="K1" s="8" t="s">
        <v>123</v>
      </c>
      <c r="L1" s="8" t="s">
        <v>124</v>
      </c>
      <c r="M1" s="8" t="s">
        <v>125</v>
      </c>
      <c r="N1" s="9" t="s">
        <v>126</v>
      </c>
    </row>
    <row r="2" spans="1:20" ht="21" x14ac:dyDescent="0.4">
      <c r="A2" s="91" t="s">
        <v>111</v>
      </c>
    </row>
    <row r="3" spans="1:20" ht="21" x14ac:dyDescent="0.4">
      <c r="A3" s="92" t="s">
        <v>2</v>
      </c>
      <c r="B3" s="10"/>
      <c r="C3" s="10"/>
      <c r="D3" s="10"/>
      <c r="E3" s="10"/>
      <c r="F3" s="10"/>
      <c r="G3" s="10"/>
      <c r="H3" s="10"/>
      <c r="I3" s="10"/>
      <c r="J3" s="10"/>
      <c r="K3" s="10"/>
      <c r="L3" s="10"/>
      <c r="M3" s="10"/>
      <c r="N3" s="11"/>
    </row>
    <row r="4" spans="1:20" x14ac:dyDescent="0.3">
      <c r="A4" s="6"/>
      <c r="B4" s="56">
        <v>46023</v>
      </c>
      <c r="C4" s="56">
        <v>46054</v>
      </c>
      <c r="D4" s="56">
        <v>46082</v>
      </c>
      <c r="E4" s="56">
        <v>46113</v>
      </c>
      <c r="F4" s="56">
        <v>46143</v>
      </c>
      <c r="G4" s="56">
        <v>46174</v>
      </c>
      <c r="H4" s="56">
        <v>46204</v>
      </c>
      <c r="I4" s="56">
        <v>46235</v>
      </c>
      <c r="J4" s="56">
        <v>46266</v>
      </c>
      <c r="K4" s="56">
        <v>46296</v>
      </c>
      <c r="L4" s="56">
        <v>46327</v>
      </c>
      <c r="M4" s="56">
        <v>46357</v>
      </c>
      <c r="N4" s="81" t="s">
        <v>4</v>
      </c>
    </row>
    <row r="5" spans="1:20" x14ac:dyDescent="0.3">
      <c r="A5" s="2" t="s">
        <v>3</v>
      </c>
      <c r="B5" s="10"/>
      <c r="C5" s="10"/>
      <c r="D5" s="10"/>
      <c r="E5" s="10"/>
      <c r="F5" s="10"/>
      <c r="G5" s="10"/>
      <c r="H5" s="10"/>
      <c r="I5" s="10"/>
      <c r="J5" s="10"/>
      <c r="K5" s="10"/>
      <c r="L5" s="10"/>
      <c r="M5" s="10"/>
      <c r="N5" s="11"/>
      <c r="P5" s="142" t="s">
        <v>162</v>
      </c>
      <c r="Q5" s="142"/>
      <c r="R5" s="132"/>
      <c r="S5" s="133"/>
      <c r="T5" s="133"/>
    </row>
    <row r="6" spans="1:20" x14ac:dyDescent="0.3">
      <c r="A6" t="s">
        <v>56</v>
      </c>
      <c r="C6" s="10"/>
      <c r="D6" s="10"/>
      <c r="E6" s="10"/>
      <c r="F6" s="10"/>
      <c r="G6" s="10"/>
      <c r="H6" s="10"/>
      <c r="I6" s="10"/>
      <c r="J6" s="10"/>
      <c r="K6" s="10"/>
      <c r="L6" s="10"/>
      <c r="N6" s="11">
        <f>SUM(B6:M6)</f>
        <v>0</v>
      </c>
      <c r="P6" s="134"/>
      <c r="Q6" s="134"/>
      <c r="R6" s="134"/>
      <c r="S6" s="141" t="s">
        <v>165</v>
      </c>
      <c r="T6" s="141"/>
    </row>
    <row r="7" spans="1:20" x14ac:dyDescent="0.3">
      <c r="A7" t="s">
        <v>57</v>
      </c>
      <c r="B7" s="8">
        <f>'Cash Flow 1-3'!AF7</f>
        <v>2240</v>
      </c>
      <c r="C7" s="8">
        <f>'Cash Flow 1-3'!AG7</f>
        <v>2240</v>
      </c>
      <c r="D7" s="8">
        <f>'Cash Flow 1-3'!AH7</f>
        <v>2240</v>
      </c>
      <c r="E7" s="8">
        <f>'Cash Flow 1-3'!AI7</f>
        <v>2240</v>
      </c>
      <c r="F7" s="8">
        <f>'Cash Flow 1-3'!AJ7</f>
        <v>2240</v>
      </c>
      <c r="G7" s="8">
        <f>'Cash Flow 1-3'!AK7</f>
        <v>2240</v>
      </c>
      <c r="H7" s="8">
        <f>'Cash Flow 1-3'!AL7</f>
        <v>2240</v>
      </c>
      <c r="I7" s="8">
        <f>'Cash Flow 1-3'!AM7</f>
        <v>2240</v>
      </c>
      <c r="J7" s="8">
        <f>'Cash Flow 1-3'!AN7</f>
        <v>2240</v>
      </c>
      <c r="K7" s="8">
        <f>'Cash Flow 1-3'!AO7</f>
        <v>2240</v>
      </c>
      <c r="L7" s="8">
        <f>'Cash Flow 1-3'!AP7</f>
        <v>2240</v>
      </c>
      <c r="M7" s="8">
        <f>'Cash Flow 1-3'!AQ7</f>
        <v>2240</v>
      </c>
      <c r="N7" s="11">
        <f t="shared" ref="N7" si="0">SUM(B7:M7)</f>
        <v>26880</v>
      </c>
      <c r="P7" s="83" t="s">
        <v>163</v>
      </c>
      <c r="Q7" s="83" t="s">
        <v>164</v>
      </c>
      <c r="R7" s="83" t="s">
        <v>168</v>
      </c>
      <c r="S7" s="83" t="s">
        <v>167</v>
      </c>
      <c r="T7" s="83" t="s">
        <v>166</v>
      </c>
    </row>
    <row r="8" spans="1:20" x14ac:dyDescent="0.3">
      <c r="A8" t="s">
        <v>58</v>
      </c>
      <c r="B8" s="8">
        <f>'Cash Flow 1-3'!AF8</f>
        <v>1280</v>
      </c>
      <c r="C8" s="8">
        <f>'Cash Flow 1-3'!AG8</f>
        <v>1280</v>
      </c>
      <c r="D8" s="8">
        <f>'Cash Flow 1-3'!AH8</f>
        <v>1280</v>
      </c>
      <c r="E8" s="8">
        <f>'Cash Flow 1-3'!AI8</f>
        <v>1280</v>
      </c>
      <c r="F8" s="8">
        <f>'Cash Flow 1-3'!AJ8</f>
        <v>1280</v>
      </c>
      <c r="G8" s="8">
        <f>'Cash Flow 1-3'!AK8</f>
        <v>1280</v>
      </c>
      <c r="H8" s="8">
        <f>'Cash Flow 1-3'!AL8</f>
        <v>1280</v>
      </c>
      <c r="I8" s="8">
        <f>'Cash Flow 1-3'!AM8</f>
        <v>1280</v>
      </c>
      <c r="J8" s="8">
        <f>'Cash Flow 1-3'!AN8</f>
        <v>1280</v>
      </c>
      <c r="K8" s="8">
        <f>'Cash Flow 1-3'!AO8</f>
        <v>1280</v>
      </c>
      <c r="L8" s="8">
        <f>'Cash Flow 1-3'!AP8</f>
        <v>1280</v>
      </c>
      <c r="M8" s="8">
        <f>'Cash Flow 1-3'!AQ8</f>
        <v>1280</v>
      </c>
      <c r="N8" s="11">
        <f>SUM(B8:M8)</f>
        <v>15360</v>
      </c>
      <c r="P8" s="134"/>
      <c r="Q8" s="134"/>
      <c r="R8" s="86"/>
      <c r="S8" s="86"/>
      <c r="T8" s="86"/>
    </row>
    <row r="9" spans="1:20" s="2" customFormat="1" x14ac:dyDescent="0.3">
      <c r="A9" t="s">
        <v>59</v>
      </c>
      <c r="B9" s="8"/>
      <c r="C9" s="10"/>
      <c r="D9" s="10"/>
      <c r="E9" s="10"/>
      <c r="F9" s="10"/>
      <c r="G9" s="10"/>
      <c r="H9" s="10"/>
      <c r="I9" s="10"/>
      <c r="J9" s="10"/>
      <c r="K9" s="10"/>
      <c r="L9" s="10"/>
      <c r="M9" s="10"/>
      <c r="N9" s="11"/>
      <c r="P9" s="134">
        <v>4</v>
      </c>
      <c r="Q9" s="134">
        <v>4</v>
      </c>
      <c r="R9" s="86">
        <v>35</v>
      </c>
      <c r="S9" s="86">
        <f>P9*Q9*R9</f>
        <v>560</v>
      </c>
      <c r="T9" s="86">
        <f>S9*4</f>
        <v>2240</v>
      </c>
    </row>
    <row r="10" spans="1:20" x14ac:dyDescent="0.3">
      <c r="A10" t="s">
        <v>57</v>
      </c>
      <c r="B10" s="8">
        <f>'Cash Flow 1-3'!AF10</f>
        <v>2160</v>
      </c>
      <c r="C10" s="8">
        <f>'Cash Flow 1-3'!AG10</f>
        <v>2160</v>
      </c>
      <c r="D10" s="8">
        <f>'Cash Flow 1-3'!AH10</f>
        <v>2160</v>
      </c>
      <c r="E10" s="8">
        <f>'Cash Flow 1-3'!AI10</f>
        <v>2160</v>
      </c>
      <c r="F10" s="8">
        <f>'Cash Flow 1-3'!AJ10</f>
        <v>2160</v>
      </c>
      <c r="G10" s="8">
        <f>'Cash Flow 1-3'!AK10</f>
        <v>2160</v>
      </c>
      <c r="H10" s="8">
        <f>'Cash Flow 1-3'!AL10</f>
        <v>2160</v>
      </c>
      <c r="I10" s="8">
        <f>'Cash Flow 1-3'!AM10</f>
        <v>2160</v>
      </c>
      <c r="J10" s="8">
        <f>'Cash Flow 1-3'!AN10</f>
        <v>2160</v>
      </c>
      <c r="K10" s="8">
        <f>'Cash Flow 1-3'!AO10</f>
        <v>2160</v>
      </c>
      <c r="L10" s="8">
        <f>'Cash Flow 1-3'!AP10</f>
        <v>2160</v>
      </c>
      <c r="M10" s="8">
        <f>'Cash Flow 1-3'!AQ10</f>
        <v>2160</v>
      </c>
      <c r="N10" s="11">
        <f>SUM(B10:M10)</f>
        <v>25920</v>
      </c>
      <c r="P10" s="134">
        <v>2</v>
      </c>
      <c r="Q10" s="134">
        <v>4</v>
      </c>
      <c r="R10" s="86">
        <v>40</v>
      </c>
      <c r="S10" s="86">
        <f t="shared" ref="S10:S13" si="1">P10*Q10*R10</f>
        <v>320</v>
      </c>
      <c r="T10" s="86">
        <f t="shared" ref="T10:T13" si="2">S10*4</f>
        <v>1280</v>
      </c>
    </row>
    <row r="11" spans="1:20" x14ac:dyDescent="0.3">
      <c r="A11" t="s">
        <v>58</v>
      </c>
      <c r="B11" s="8">
        <f>'Cash Flow 1-3'!AF11</f>
        <v>2400</v>
      </c>
      <c r="C11" s="8">
        <f>'Cash Flow 1-3'!AG11</f>
        <v>2400</v>
      </c>
      <c r="D11" s="8">
        <f>'Cash Flow 1-3'!AH11</f>
        <v>2400</v>
      </c>
      <c r="E11" s="8">
        <f>'Cash Flow 1-3'!AI11</f>
        <v>2400</v>
      </c>
      <c r="F11" s="8">
        <f>'Cash Flow 1-3'!AJ11</f>
        <v>2400</v>
      </c>
      <c r="G11" s="8">
        <f>'Cash Flow 1-3'!AK11</f>
        <v>2400</v>
      </c>
      <c r="H11" s="8">
        <f>'Cash Flow 1-3'!AL11</f>
        <v>2400</v>
      </c>
      <c r="I11" s="8">
        <f>'Cash Flow 1-3'!AM11</f>
        <v>2400</v>
      </c>
      <c r="J11" s="8">
        <f>'Cash Flow 1-3'!AN11</f>
        <v>2400</v>
      </c>
      <c r="K11" s="8">
        <f>'Cash Flow 1-3'!AO11</f>
        <v>2400</v>
      </c>
      <c r="L11" s="8">
        <f>'Cash Flow 1-3'!AP11</f>
        <v>2400</v>
      </c>
      <c r="M11" s="8">
        <f>'Cash Flow 1-3'!AQ11</f>
        <v>2400</v>
      </c>
      <c r="N11" s="11">
        <f>SUM(B11:M11)</f>
        <v>28800</v>
      </c>
      <c r="P11" s="139"/>
      <c r="Q11" s="139"/>
      <c r="R11" s="140"/>
      <c r="S11" s="140"/>
      <c r="T11" s="140"/>
    </row>
    <row r="12" spans="1:20" s="60" customFormat="1" x14ac:dyDescent="0.3">
      <c r="A12"/>
      <c r="B12" s="10"/>
      <c r="C12" s="10"/>
      <c r="D12" s="10"/>
      <c r="E12" s="10"/>
      <c r="F12" s="10"/>
      <c r="G12" s="10"/>
      <c r="H12" s="10"/>
      <c r="I12" s="10"/>
      <c r="J12" s="10"/>
      <c r="K12" s="10"/>
      <c r="L12" s="10"/>
      <c r="M12" s="10"/>
      <c r="N12" s="11"/>
      <c r="P12" s="134">
        <v>2</v>
      </c>
      <c r="Q12" s="134">
        <v>6</v>
      </c>
      <c r="R12" s="86">
        <v>45</v>
      </c>
      <c r="S12" s="86">
        <f t="shared" si="1"/>
        <v>540</v>
      </c>
      <c r="T12" s="86">
        <f t="shared" si="2"/>
        <v>2160</v>
      </c>
    </row>
    <row r="13" spans="1:20" x14ac:dyDescent="0.3">
      <c r="A13" s="57" t="s">
        <v>20</v>
      </c>
      <c r="B13" s="59">
        <f>SUM(B7:B12)</f>
        <v>8080</v>
      </c>
      <c r="C13" s="59">
        <f t="shared" ref="C13:M13" si="3">SUM(C7:C12)</f>
        <v>8080</v>
      </c>
      <c r="D13" s="59">
        <f t="shared" si="3"/>
        <v>8080</v>
      </c>
      <c r="E13" s="59">
        <f t="shared" si="3"/>
        <v>8080</v>
      </c>
      <c r="F13" s="59">
        <f t="shared" si="3"/>
        <v>8080</v>
      </c>
      <c r="G13" s="59">
        <f t="shared" si="3"/>
        <v>8080</v>
      </c>
      <c r="H13" s="59">
        <f t="shared" si="3"/>
        <v>8080</v>
      </c>
      <c r="I13" s="59">
        <f t="shared" si="3"/>
        <v>8080</v>
      </c>
      <c r="J13" s="59">
        <f t="shared" si="3"/>
        <v>8080</v>
      </c>
      <c r="K13" s="59">
        <f t="shared" si="3"/>
        <v>8080</v>
      </c>
      <c r="L13" s="59">
        <f t="shared" si="3"/>
        <v>8080</v>
      </c>
      <c r="M13" s="59">
        <f t="shared" si="3"/>
        <v>8080</v>
      </c>
      <c r="N13" s="59">
        <f>SUM(B13:M13)</f>
        <v>96960</v>
      </c>
      <c r="P13" s="134">
        <v>2</v>
      </c>
      <c r="Q13" s="134">
        <v>6</v>
      </c>
      <c r="R13" s="86">
        <v>50</v>
      </c>
      <c r="S13" s="86">
        <f t="shared" si="1"/>
        <v>600</v>
      </c>
      <c r="T13" s="86">
        <f t="shared" si="2"/>
        <v>2400</v>
      </c>
    </row>
    <row r="14" spans="1:20" x14ac:dyDescent="0.3">
      <c r="A14" s="2"/>
      <c r="B14" s="10"/>
      <c r="C14" s="10"/>
      <c r="D14" s="10"/>
      <c r="E14" s="10"/>
      <c r="F14" s="10"/>
      <c r="G14" s="10"/>
      <c r="H14" s="10"/>
      <c r="I14" s="10"/>
      <c r="J14" s="10"/>
      <c r="K14" s="10"/>
      <c r="L14" s="10"/>
      <c r="M14" s="10"/>
      <c r="N14" s="11"/>
      <c r="P14" s="135"/>
      <c r="Q14" s="135"/>
      <c r="R14" s="136" t="s">
        <v>169</v>
      </c>
      <c r="S14" s="137"/>
      <c r="T14" s="138">
        <f>SUM(T9:T13)</f>
        <v>8080</v>
      </c>
    </row>
    <row r="15" spans="1:20" x14ac:dyDescent="0.3">
      <c r="A15" s="2" t="s">
        <v>70</v>
      </c>
      <c r="N15" s="11"/>
    </row>
    <row r="16" spans="1:20" x14ac:dyDescent="0.3">
      <c r="A16" s="32" t="s">
        <v>32</v>
      </c>
      <c r="N16" s="11"/>
    </row>
    <row r="17" spans="1:16" hidden="1" x14ac:dyDescent="0.3">
      <c r="A17" s="16" t="s">
        <v>76</v>
      </c>
      <c r="B17" s="8">
        <f>'Cash Flow 1-3'!AF15</f>
        <v>0</v>
      </c>
      <c r="C17" s="8">
        <f>B17</f>
        <v>0</v>
      </c>
      <c r="D17" s="8">
        <f>C17</f>
        <v>0</v>
      </c>
      <c r="E17" s="8">
        <f>D17</f>
        <v>0</v>
      </c>
      <c r="F17" s="8">
        <f t="shared" ref="F17:M17" si="4">E17</f>
        <v>0</v>
      </c>
      <c r="G17" s="8">
        <f t="shared" si="4"/>
        <v>0</v>
      </c>
      <c r="H17" s="8">
        <f t="shared" si="4"/>
        <v>0</v>
      </c>
      <c r="I17" s="8">
        <f t="shared" si="4"/>
        <v>0</v>
      </c>
      <c r="J17" s="8">
        <f t="shared" si="4"/>
        <v>0</v>
      </c>
      <c r="K17" s="8">
        <f t="shared" si="4"/>
        <v>0</v>
      </c>
      <c r="L17" s="8">
        <f t="shared" si="4"/>
        <v>0</v>
      </c>
      <c r="M17" s="8">
        <f t="shared" si="4"/>
        <v>0</v>
      </c>
      <c r="N17" s="11">
        <f t="shared" ref="N17:N37" si="5">SUM(B17:M17)</f>
        <v>0</v>
      </c>
    </row>
    <row r="18" spans="1:16" hidden="1" x14ac:dyDescent="0.3">
      <c r="A18" s="16" t="s">
        <v>75</v>
      </c>
      <c r="N18" s="11">
        <f t="shared" si="5"/>
        <v>0</v>
      </c>
    </row>
    <row r="19" spans="1:16" hidden="1" x14ac:dyDescent="0.3">
      <c r="A19" s="16" t="s">
        <v>53</v>
      </c>
      <c r="N19" s="11">
        <f t="shared" si="5"/>
        <v>0</v>
      </c>
    </row>
    <row r="20" spans="1:16" hidden="1" x14ac:dyDescent="0.3">
      <c r="A20" s="16" t="s">
        <v>74</v>
      </c>
      <c r="B20" s="8">
        <f>'Cash Flow 1-3'!AF18</f>
        <v>0</v>
      </c>
      <c r="C20" s="8">
        <f t="shared" ref="C20:M37" si="6">B20</f>
        <v>0</v>
      </c>
      <c r="D20" s="8">
        <f t="shared" si="6"/>
        <v>0</v>
      </c>
      <c r="E20" s="8">
        <f t="shared" si="6"/>
        <v>0</v>
      </c>
      <c r="F20" s="8">
        <f t="shared" si="6"/>
        <v>0</v>
      </c>
      <c r="G20" s="8">
        <f t="shared" si="6"/>
        <v>0</v>
      </c>
      <c r="H20" s="8">
        <f t="shared" si="6"/>
        <v>0</v>
      </c>
      <c r="I20" s="8">
        <f t="shared" si="6"/>
        <v>0</v>
      </c>
      <c r="J20" s="8">
        <f t="shared" si="6"/>
        <v>0</v>
      </c>
      <c r="K20" s="8">
        <f t="shared" si="6"/>
        <v>0</v>
      </c>
      <c r="L20" s="8">
        <f t="shared" si="6"/>
        <v>0</v>
      </c>
      <c r="M20" s="8">
        <f t="shared" si="6"/>
        <v>0</v>
      </c>
      <c r="N20" s="11">
        <f t="shared" si="5"/>
        <v>0</v>
      </c>
    </row>
    <row r="21" spans="1:16" x14ac:dyDescent="0.3">
      <c r="A21" s="16" t="s">
        <v>33</v>
      </c>
      <c r="B21" s="8">
        <f>'Cash Flow 1-3'!AF19</f>
        <v>65</v>
      </c>
      <c r="C21" s="8">
        <f t="shared" si="6"/>
        <v>65</v>
      </c>
      <c r="D21" s="8">
        <f t="shared" si="6"/>
        <v>65</v>
      </c>
      <c r="E21" s="8">
        <f t="shared" si="6"/>
        <v>65</v>
      </c>
      <c r="F21" s="8">
        <f t="shared" si="6"/>
        <v>65</v>
      </c>
      <c r="G21" s="8">
        <f t="shared" si="6"/>
        <v>65</v>
      </c>
      <c r="H21" s="8">
        <f t="shared" si="6"/>
        <v>65</v>
      </c>
      <c r="I21" s="8">
        <f t="shared" si="6"/>
        <v>65</v>
      </c>
      <c r="J21" s="8">
        <f t="shared" si="6"/>
        <v>65</v>
      </c>
      <c r="K21" s="8">
        <f t="shared" si="6"/>
        <v>65</v>
      </c>
      <c r="L21" s="8">
        <f t="shared" si="6"/>
        <v>65</v>
      </c>
      <c r="M21" s="8">
        <f t="shared" si="6"/>
        <v>65</v>
      </c>
      <c r="N21" s="11">
        <f t="shared" si="5"/>
        <v>780</v>
      </c>
    </row>
    <row r="22" spans="1:16" x14ac:dyDescent="0.3">
      <c r="A22" s="16" t="s">
        <v>73</v>
      </c>
      <c r="B22" s="8">
        <f>'Cash Flow 1-3'!AF20</f>
        <v>0</v>
      </c>
      <c r="C22" s="8">
        <f t="shared" si="6"/>
        <v>0</v>
      </c>
      <c r="D22" s="8">
        <f t="shared" si="6"/>
        <v>0</v>
      </c>
      <c r="E22" s="8">
        <f t="shared" si="6"/>
        <v>0</v>
      </c>
      <c r="F22" s="8">
        <f t="shared" si="6"/>
        <v>0</v>
      </c>
      <c r="G22" s="8">
        <f t="shared" si="6"/>
        <v>0</v>
      </c>
      <c r="H22" s="8">
        <f t="shared" si="6"/>
        <v>0</v>
      </c>
      <c r="I22" s="8">
        <f t="shared" si="6"/>
        <v>0</v>
      </c>
      <c r="J22" s="8">
        <f t="shared" si="6"/>
        <v>0</v>
      </c>
      <c r="K22" s="8">
        <f t="shared" si="6"/>
        <v>0</v>
      </c>
      <c r="L22" s="8">
        <f t="shared" si="6"/>
        <v>0</v>
      </c>
      <c r="M22" s="8">
        <f t="shared" si="6"/>
        <v>0</v>
      </c>
      <c r="N22" s="11">
        <f t="shared" si="5"/>
        <v>0</v>
      </c>
    </row>
    <row r="23" spans="1:16" x14ac:dyDescent="0.3">
      <c r="A23" s="16" t="s">
        <v>72</v>
      </c>
      <c r="B23" s="8">
        <f>'Cash Flow 1-3'!AF21</f>
        <v>0</v>
      </c>
      <c r="C23" s="8">
        <f t="shared" si="6"/>
        <v>0</v>
      </c>
      <c r="D23" s="8">
        <f t="shared" si="6"/>
        <v>0</v>
      </c>
      <c r="E23" s="8">
        <f t="shared" si="6"/>
        <v>0</v>
      </c>
      <c r="F23" s="8">
        <f t="shared" si="6"/>
        <v>0</v>
      </c>
      <c r="G23" s="8">
        <f t="shared" si="6"/>
        <v>0</v>
      </c>
      <c r="H23" s="8">
        <f t="shared" si="6"/>
        <v>0</v>
      </c>
      <c r="I23" s="8">
        <f t="shared" si="6"/>
        <v>0</v>
      </c>
      <c r="J23" s="8">
        <f t="shared" si="6"/>
        <v>0</v>
      </c>
      <c r="K23" s="8">
        <f t="shared" si="6"/>
        <v>0</v>
      </c>
      <c r="L23" s="8">
        <f t="shared" si="6"/>
        <v>0</v>
      </c>
      <c r="M23" s="8">
        <f t="shared" si="6"/>
        <v>0</v>
      </c>
      <c r="N23" s="11">
        <f t="shared" si="5"/>
        <v>0</v>
      </c>
      <c r="P23" s="131"/>
    </row>
    <row r="24" spans="1:16" x14ac:dyDescent="0.3">
      <c r="A24" s="16" t="s">
        <v>71</v>
      </c>
      <c r="B24" s="8">
        <f>'Cash Flow 1-3'!AF22</f>
        <v>250</v>
      </c>
      <c r="C24" s="8">
        <f t="shared" si="6"/>
        <v>250</v>
      </c>
      <c r="D24" s="8">
        <f t="shared" si="6"/>
        <v>250</v>
      </c>
      <c r="E24" s="8">
        <f t="shared" si="6"/>
        <v>250</v>
      </c>
      <c r="F24" s="8">
        <f t="shared" si="6"/>
        <v>250</v>
      </c>
      <c r="G24" s="8">
        <f t="shared" si="6"/>
        <v>250</v>
      </c>
      <c r="H24" s="8">
        <f t="shared" si="6"/>
        <v>250</v>
      </c>
      <c r="I24" s="8">
        <f t="shared" si="6"/>
        <v>250</v>
      </c>
      <c r="J24" s="8">
        <f t="shared" si="6"/>
        <v>250</v>
      </c>
      <c r="K24" s="8">
        <f t="shared" si="6"/>
        <v>250</v>
      </c>
      <c r="L24" s="8">
        <f t="shared" si="6"/>
        <v>250</v>
      </c>
      <c r="M24" s="8">
        <f t="shared" si="6"/>
        <v>250</v>
      </c>
      <c r="N24" s="11">
        <f t="shared" si="5"/>
        <v>3000</v>
      </c>
      <c r="P24" s="28"/>
    </row>
    <row r="25" spans="1:16" ht="16.2" x14ac:dyDescent="0.35">
      <c r="A25" s="31" t="s">
        <v>61</v>
      </c>
      <c r="B25" s="8">
        <f>'Cash Flow 1-3'!AF23</f>
        <v>10.4</v>
      </c>
      <c r="C25" s="8">
        <f t="shared" si="6"/>
        <v>10.4</v>
      </c>
      <c r="D25" s="8">
        <f t="shared" si="6"/>
        <v>10.4</v>
      </c>
      <c r="E25" s="8">
        <f t="shared" si="6"/>
        <v>10.4</v>
      </c>
      <c r="F25" s="8">
        <f t="shared" si="6"/>
        <v>10.4</v>
      </c>
      <c r="G25" s="8">
        <f t="shared" si="6"/>
        <v>10.4</v>
      </c>
      <c r="H25" s="8">
        <f t="shared" si="6"/>
        <v>10.4</v>
      </c>
      <c r="I25" s="8">
        <f t="shared" si="6"/>
        <v>10.4</v>
      </c>
      <c r="J25" s="8">
        <f t="shared" si="6"/>
        <v>10.4</v>
      </c>
      <c r="K25" s="8">
        <f t="shared" si="6"/>
        <v>10.4</v>
      </c>
      <c r="L25" s="8">
        <f t="shared" si="6"/>
        <v>10.4</v>
      </c>
      <c r="M25" s="8">
        <f t="shared" si="6"/>
        <v>10.4</v>
      </c>
      <c r="N25" s="11">
        <f t="shared" si="5"/>
        <v>124.80000000000003</v>
      </c>
      <c r="P25" s="28"/>
    </row>
    <row r="26" spans="1:16" ht="16.2" x14ac:dyDescent="0.35">
      <c r="A26" s="31" t="s">
        <v>62</v>
      </c>
      <c r="B26" s="8">
        <f>'Cash Flow 1-3'!AF24</f>
        <v>5.5990000000000002</v>
      </c>
      <c r="C26" s="8">
        <f t="shared" si="6"/>
        <v>5.5990000000000002</v>
      </c>
      <c r="D26" s="8">
        <f t="shared" si="6"/>
        <v>5.5990000000000002</v>
      </c>
      <c r="E26" s="8">
        <f t="shared" si="6"/>
        <v>5.5990000000000002</v>
      </c>
      <c r="F26" s="8">
        <f t="shared" si="6"/>
        <v>5.5990000000000002</v>
      </c>
      <c r="G26" s="8">
        <f t="shared" si="6"/>
        <v>5.5990000000000002</v>
      </c>
      <c r="H26" s="8">
        <f t="shared" si="6"/>
        <v>5.5990000000000002</v>
      </c>
      <c r="I26" s="8">
        <f t="shared" si="6"/>
        <v>5.5990000000000002</v>
      </c>
      <c r="J26" s="8">
        <f t="shared" si="6"/>
        <v>5.5990000000000002</v>
      </c>
      <c r="K26" s="8">
        <f t="shared" si="6"/>
        <v>5.5990000000000002</v>
      </c>
      <c r="L26" s="8">
        <f t="shared" si="6"/>
        <v>5.5990000000000002</v>
      </c>
      <c r="M26" s="8">
        <f t="shared" si="6"/>
        <v>5.5990000000000002</v>
      </c>
      <c r="N26" s="11">
        <f t="shared" si="5"/>
        <v>67.188000000000017</v>
      </c>
      <c r="P26" s="28"/>
    </row>
    <row r="27" spans="1:16" ht="16.2" x14ac:dyDescent="0.35">
      <c r="A27" s="31" t="s">
        <v>63</v>
      </c>
      <c r="B27" s="8">
        <f>'Cash Flow 1-3'!AF25</f>
        <v>36.94</v>
      </c>
      <c r="C27" s="8">
        <f t="shared" si="6"/>
        <v>36.94</v>
      </c>
      <c r="D27" s="8">
        <f t="shared" si="6"/>
        <v>36.94</v>
      </c>
      <c r="E27" s="8">
        <f t="shared" si="6"/>
        <v>36.94</v>
      </c>
      <c r="F27" s="8">
        <f t="shared" si="6"/>
        <v>36.94</v>
      </c>
      <c r="G27" s="8">
        <f t="shared" si="6"/>
        <v>36.94</v>
      </c>
      <c r="H27" s="8">
        <f t="shared" si="6"/>
        <v>36.94</v>
      </c>
      <c r="I27" s="8">
        <f t="shared" si="6"/>
        <v>36.94</v>
      </c>
      <c r="J27" s="8">
        <f t="shared" si="6"/>
        <v>36.94</v>
      </c>
      <c r="K27" s="8">
        <f t="shared" si="6"/>
        <v>36.94</v>
      </c>
      <c r="L27" s="8">
        <f t="shared" si="6"/>
        <v>36.94</v>
      </c>
      <c r="M27" s="8">
        <f t="shared" si="6"/>
        <v>36.94</v>
      </c>
      <c r="N27" s="11">
        <f t="shared" si="5"/>
        <v>443.28</v>
      </c>
      <c r="P27" s="143"/>
    </row>
    <row r="28" spans="1:16" ht="16.2" x14ac:dyDescent="0.35">
      <c r="A28" s="31" t="s">
        <v>60</v>
      </c>
      <c r="B28" s="8">
        <f>'Cash Flow 1-3'!AF26</f>
        <v>17.89</v>
      </c>
      <c r="C28" s="8">
        <f t="shared" si="6"/>
        <v>17.89</v>
      </c>
      <c r="D28" s="8">
        <f t="shared" si="6"/>
        <v>17.89</v>
      </c>
      <c r="E28" s="8">
        <f t="shared" si="6"/>
        <v>17.89</v>
      </c>
      <c r="F28" s="8">
        <f t="shared" si="6"/>
        <v>17.89</v>
      </c>
      <c r="G28" s="8">
        <f t="shared" si="6"/>
        <v>17.89</v>
      </c>
      <c r="H28" s="8">
        <f t="shared" si="6"/>
        <v>17.89</v>
      </c>
      <c r="I28" s="8">
        <f t="shared" si="6"/>
        <v>17.89</v>
      </c>
      <c r="J28" s="8">
        <f t="shared" si="6"/>
        <v>17.89</v>
      </c>
      <c r="K28" s="8">
        <f t="shared" si="6"/>
        <v>17.89</v>
      </c>
      <c r="L28" s="8">
        <f t="shared" si="6"/>
        <v>17.89</v>
      </c>
      <c r="M28" s="8">
        <f t="shared" si="6"/>
        <v>17.89</v>
      </c>
      <c r="N28" s="11">
        <f t="shared" si="5"/>
        <v>214.67999999999995</v>
      </c>
      <c r="P28" s="28"/>
    </row>
    <row r="29" spans="1:16" ht="16.2" x14ac:dyDescent="0.35">
      <c r="A29" s="31" t="s">
        <v>64</v>
      </c>
      <c r="B29" s="8">
        <f>'Cash Flow 1-3'!AF27</f>
        <v>13.07</v>
      </c>
      <c r="C29" s="8">
        <f t="shared" si="6"/>
        <v>13.07</v>
      </c>
      <c r="D29" s="8">
        <f t="shared" si="6"/>
        <v>13.07</v>
      </c>
      <c r="E29" s="8">
        <f t="shared" si="6"/>
        <v>13.07</v>
      </c>
      <c r="F29" s="8">
        <f t="shared" si="6"/>
        <v>13.07</v>
      </c>
      <c r="G29" s="8">
        <f t="shared" si="6"/>
        <v>13.07</v>
      </c>
      <c r="H29" s="8">
        <f t="shared" si="6"/>
        <v>13.07</v>
      </c>
      <c r="I29" s="8">
        <f t="shared" si="6"/>
        <v>13.07</v>
      </c>
      <c r="J29" s="8">
        <f t="shared" si="6"/>
        <v>13.07</v>
      </c>
      <c r="K29" s="8">
        <f t="shared" si="6"/>
        <v>13.07</v>
      </c>
      <c r="L29" s="8">
        <f t="shared" si="6"/>
        <v>13.07</v>
      </c>
      <c r="M29" s="8">
        <f t="shared" si="6"/>
        <v>13.07</v>
      </c>
      <c r="N29" s="11">
        <f t="shared" si="5"/>
        <v>156.83999999999995</v>
      </c>
      <c r="P29" s="28"/>
    </row>
    <row r="30" spans="1:16" ht="16.2" x14ac:dyDescent="0.35">
      <c r="A30" s="31" t="s">
        <v>65</v>
      </c>
      <c r="B30" s="8">
        <f>'Cash Flow 1-3'!AF28</f>
        <v>33.58</v>
      </c>
      <c r="C30" s="8">
        <f t="shared" si="6"/>
        <v>33.58</v>
      </c>
      <c r="D30" s="8">
        <f t="shared" si="6"/>
        <v>33.58</v>
      </c>
      <c r="E30" s="8">
        <f t="shared" si="6"/>
        <v>33.58</v>
      </c>
      <c r="F30" s="8">
        <f t="shared" si="6"/>
        <v>33.58</v>
      </c>
      <c r="G30" s="8">
        <f t="shared" si="6"/>
        <v>33.58</v>
      </c>
      <c r="H30" s="8">
        <f t="shared" si="6"/>
        <v>33.58</v>
      </c>
      <c r="I30" s="8">
        <f t="shared" si="6"/>
        <v>33.58</v>
      </c>
      <c r="J30" s="8">
        <f t="shared" si="6"/>
        <v>33.58</v>
      </c>
      <c r="K30" s="8">
        <f t="shared" si="6"/>
        <v>33.58</v>
      </c>
      <c r="L30" s="8">
        <f t="shared" si="6"/>
        <v>33.58</v>
      </c>
      <c r="M30" s="8">
        <f t="shared" si="6"/>
        <v>33.58</v>
      </c>
      <c r="N30" s="11">
        <f t="shared" si="5"/>
        <v>402.95999999999987</v>
      </c>
      <c r="P30" s="131"/>
    </row>
    <row r="31" spans="1:16" ht="16.2" x14ac:dyDescent="0.35">
      <c r="A31" s="31" t="s">
        <v>66</v>
      </c>
      <c r="B31" s="8">
        <f>'Cash Flow 1-3'!AF29</f>
        <v>50</v>
      </c>
      <c r="C31" s="8">
        <f t="shared" si="6"/>
        <v>50</v>
      </c>
      <c r="D31" s="8">
        <f t="shared" si="6"/>
        <v>50</v>
      </c>
      <c r="E31" s="8">
        <f t="shared" si="6"/>
        <v>50</v>
      </c>
      <c r="F31" s="8">
        <f t="shared" si="6"/>
        <v>50</v>
      </c>
      <c r="G31" s="8">
        <f t="shared" si="6"/>
        <v>50</v>
      </c>
      <c r="H31" s="8">
        <f t="shared" si="6"/>
        <v>50</v>
      </c>
      <c r="I31" s="8">
        <f t="shared" si="6"/>
        <v>50</v>
      </c>
      <c r="J31" s="8">
        <f t="shared" si="6"/>
        <v>50</v>
      </c>
      <c r="K31" s="8">
        <f t="shared" si="6"/>
        <v>50</v>
      </c>
      <c r="L31" s="8">
        <f t="shared" si="6"/>
        <v>50</v>
      </c>
      <c r="M31" s="8">
        <f t="shared" si="6"/>
        <v>50</v>
      </c>
      <c r="N31" s="11">
        <f t="shared" si="5"/>
        <v>600</v>
      </c>
      <c r="P31" s="131"/>
    </row>
    <row r="32" spans="1:16" ht="16.2" x14ac:dyDescent="0.35">
      <c r="A32" s="31" t="s">
        <v>67</v>
      </c>
      <c r="B32" s="8">
        <f>'Cash Flow 1-3'!AF30</f>
        <v>29.11</v>
      </c>
      <c r="C32" s="8">
        <f t="shared" si="6"/>
        <v>29.11</v>
      </c>
      <c r="D32" s="8">
        <f t="shared" si="6"/>
        <v>29.11</v>
      </c>
      <c r="E32" s="8">
        <f t="shared" si="6"/>
        <v>29.11</v>
      </c>
      <c r="F32" s="8">
        <f t="shared" si="6"/>
        <v>29.11</v>
      </c>
      <c r="G32" s="8">
        <f t="shared" si="6"/>
        <v>29.11</v>
      </c>
      <c r="H32" s="8">
        <f t="shared" si="6"/>
        <v>29.11</v>
      </c>
      <c r="I32" s="8">
        <f t="shared" si="6"/>
        <v>29.11</v>
      </c>
      <c r="J32" s="8">
        <f t="shared" si="6"/>
        <v>29.11</v>
      </c>
      <c r="K32" s="8">
        <f t="shared" si="6"/>
        <v>29.11</v>
      </c>
      <c r="L32" s="8">
        <f t="shared" si="6"/>
        <v>29.11</v>
      </c>
      <c r="M32" s="8">
        <f t="shared" si="6"/>
        <v>29.11</v>
      </c>
      <c r="N32" s="11">
        <f t="shared" si="5"/>
        <v>349.32000000000011</v>
      </c>
      <c r="P32" s="131"/>
    </row>
    <row r="33" spans="1:14" ht="16.2" x14ac:dyDescent="0.35">
      <c r="A33" s="31" t="s">
        <v>68</v>
      </c>
      <c r="B33" s="8">
        <f>'Cash Flow 1-3'!AF31</f>
        <v>10.8</v>
      </c>
      <c r="C33" s="8">
        <f t="shared" si="6"/>
        <v>10.8</v>
      </c>
      <c r="D33" s="8">
        <f t="shared" si="6"/>
        <v>10.8</v>
      </c>
      <c r="E33" s="8">
        <f t="shared" si="6"/>
        <v>10.8</v>
      </c>
      <c r="F33" s="8">
        <f t="shared" si="6"/>
        <v>10.8</v>
      </c>
      <c r="G33" s="8">
        <f t="shared" si="6"/>
        <v>10.8</v>
      </c>
      <c r="H33" s="8">
        <f t="shared" si="6"/>
        <v>10.8</v>
      </c>
      <c r="I33" s="8">
        <f t="shared" si="6"/>
        <v>10.8</v>
      </c>
      <c r="J33" s="8">
        <f t="shared" si="6"/>
        <v>10.8</v>
      </c>
      <c r="K33" s="8">
        <f t="shared" si="6"/>
        <v>10.8</v>
      </c>
      <c r="L33" s="8">
        <f t="shared" si="6"/>
        <v>10.8</v>
      </c>
      <c r="M33" s="8">
        <f t="shared" si="6"/>
        <v>10.8</v>
      </c>
      <c r="N33" s="11">
        <f t="shared" si="5"/>
        <v>129.6</v>
      </c>
    </row>
    <row r="34" spans="1:14" ht="16.2" x14ac:dyDescent="0.35">
      <c r="A34" s="31" t="s">
        <v>69</v>
      </c>
      <c r="B34" s="8">
        <f>'Cash Flow 1-3'!AF32</f>
        <v>20</v>
      </c>
      <c r="C34" s="8">
        <f t="shared" si="6"/>
        <v>20</v>
      </c>
      <c r="D34" s="8">
        <f t="shared" si="6"/>
        <v>20</v>
      </c>
      <c r="E34" s="8">
        <f t="shared" si="6"/>
        <v>20</v>
      </c>
      <c r="F34" s="8">
        <f t="shared" si="6"/>
        <v>20</v>
      </c>
      <c r="G34" s="8">
        <f t="shared" si="6"/>
        <v>20</v>
      </c>
      <c r="H34" s="8">
        <f t="shared" si="6"/>
        <v>20</v>
      </c>
      <c r="I34" s="8">
        <f t="shared" si="6"/>
        <v>20</v>
      </c>
      <c r="J34" s="8">
        <f t="shared" si="6"/>
        <v>20</v>
      </c>
      <c r="K34" s="8">
        <f t="shared" si="6"/>
        <v>20</v>
      </c>
      <c r="L34" s="8">
        <f t="shared" si="6"/>
        <v>20</v>
      </c>
      <c r="M34" s="8">
        <f t="shared" si="6"/>
        <v>20</v>
      </c>
      <c r="N34" s="11">
        <f t="shared" si="5"/>
        <v>240</v>
      </c>
    </row>
    <row r="35" spans="1:14" x14ac:dyDescent="0.3">
      <c r="A35" s="2" t="s">
        <v>54</v>
      </c>
      <c r="B35" s="8">
        <f>'Cash Flow 1-3'!AF33</f>
        <v>8.3333333333333339</v>
      </c>
      <c r="C35" s="8">
        <f t="shared" si="6"/>
        <v>8.3333333333333339</v>
      </c>
      <c r="D35" s="8">
        <f t="shared" si="6"/>
        <v>8.3333333333333339</v>
      </c>
      <c r="E35" s="8">
        <f t="shared" si="6"/>
        <v>8.3333333333333339</v>
      </c>
      <c r="F35" s="8">
        <f t="shared" si="6"/>
        <v>8.3333333333333339</v>
      </c>
      <c r="G35" s="8">
        <f t="shared" si="6"/>
        <v>8.3333333333333339</v>
      </c>
      <c r="H35" s="8">
        <f t="shared" si="6"/>
        <v>8.3333333333333339</v>
      </c>
      <c r="I35" s="8">
        <f t="shared" si="6"/>
        <v>8.3333333333333339</v>
      </c>
      <c r="J35" s="8">
        <f t="shared" si="6"/>
        <v>8.3333333333333339</v>
      </c>
      <c r="K35" s="8">
        <f t="shared" si="6"/>
        <v>8.3333333333333339</v>
      </c>
      <c r="L35" s="8">
        <f t="shared" si="6"/>
        <v>8.3333333333333339</v>
      </c>
      <c r="M35" s="8">
        <f t="shared" si="6"/>
        <v>8.3333333333333339</v>
      </c>
      <c r="N35" s="11">
        <f t="shared" si="5"/>
        <v>99.999999999999986</v>
      </c>
    </row>
    <row r="36" spans="1:14" x14ac:dyDescent="0.3">
      <c r="A36" s="2" t="s">
        <v>52</v>
      </c>
      <c r="B36" s="8">
        <f>'Cash Flow 1-3'!AF34</f>
        <v>250</v>
      </c>
      <c r="C36" s="8">
        <f t="shared" si="6"/>
        <v>250</v>
      </c>
      <c r="D36" s="8">
        <f t="shared" si="6"/>
        <v>250</v>
      </c>
      <c r="E36" s="8">
        <f t="shared" si="6"/>
        <v>250</v>
      </c>
      <c r="F36" s="8">
        <f t="shared" si="6"/>
        <v>250</v>
      </c>
      <c r="G36" s="8">
        <f t="shared" si="6"/>
        <v>250</v>
      </c>
      <c r="H36" s="8">
        <f t="shared" si="6"/>
        <v>250</v>
      </c>
      <c r="I36" s="8">
        <f t="shared" si="6"/>
        <v>250</v>
      </c>
      <c r="J36" s="8">
        <f t="shared" si="6"/>
        <v>250</v>
      </c>
      <c r="K36" s="8">
        <f t="shared" si="6"/>
        <v>250</v>
      </c>
      <c r="L36" s="8">
        <f t="shared" si="6"/>
        <v>250</v>
      </c>
      <c r="M36" s="8">
        <f t="shared" si="6"/>
        <v>250</v>
      </c>
      <c r="N36" s="11">
        <f t="shared" si="5"/>
        <v>3000</v>
      </c>
    </row>
    <row r="37" spans="1:14" x14ac:dyDescent="0.3">
      <c r="A37" s="2" t="s">
        <v>55</v>
      </c>
      <c r="B37" s="8">
        <f>'Cash Flow 1-3'!AF35</f>
        <v>39.1</v>
      </c>
      <c r="C37" s="8">
        <f t="shared" si="6"/>
        <v>39.1</v>
      </c>
      <c r="D37" s="8">
        <f t="shared" si="6"/>
        <v>39.1</v>
      </c>
      <c r="E37" s="8">
        <f>D37</f>
        <v>39.1</v>
      </c>
      <c r="F37" s="8">
        <f t="shared" ref="F37:M37" si="7">E37</f>
        <v>39.1</v>
      </c>
      <c r="G37" s="8">
        <f t="shared" si="7"/>
        <v>39.1</v>
      </c>
      <c r="H37" s="8">
        <f t="shared" si="7"/>
        <v>39.1</v>
      </c>
      <c r="I37" s="8">
        <f t="shared" si="7"/>
        <v>39.1</v>
      </c>
      <c r="J37" s="8">
        <f t="shared" si="7"/>
        <v>39.1</v>
      </c>
      <c r="K37" s="8">
        <f t="shared" si="7"/>
        <v>39.1</v>
      </c>
      <c r="L37" s="8">
        <f t="shared" si="7"/>
        <v>39.1</v>
      </c>
      <c r="M37" s="8">
        <f t="shared" si="7"/>
        <v>39.1</v>
      </c>
      <c r="N37" s="11">
        <f t="shared" si="5"/>
        <v>469.2000000000001</v>
      </c>
    </row>
    <row r="38" spans="1:14" x14ac:dyDescent="0.3">
      <c r="A38" s="51"/>
      <c r="B38" s="52"/>
      <c r="C38" s="52"/>
      <c r="D38" s="10"/>
      <c r="E38" s="10"/>
      <c r="F38" s="10"/>
      <c r="G38" s="10"/>
      <c r="H38" s="10"/>
      <c r="I38" s="10"/>
      <c r="J38" s="10"/>
      <c r="K38" s="10"/>
      <c r="L38" s="10"/>
      <c r="M38" s="10"/>
      <c r="N38" s="11"/>
    </row>
    <row r="39" spans="1:14" x14ac:dyDescent="0.3">
      <c r="A39" s="7" t="s">
        <v>21</v>
      </c>
      <c r="B39" s="10">
        <f>SUM(B17:B38)</f>
        <v>839.82233333333329</v>
      </c>
      <c r="C39" s="10">
        <f t="shared" ref="C39:M39" si="8">SUM(C17:C38)</f>
        <v>839.82233333333329</v>
      </c>
      <c r="D39" s="10">
        <f t="shared" si="8"/>
        <v>839.82233333333329</v>
      </c>
      <c r="E39" s="10">
        <f t="shared" si="8"/>
        <v>839.82233333333329</v>
      </c>
      <c r="F39" s="10">
        <f t="shared" si="8"/>
        <v>839.82233333333329</v>
      </c>
      <c r="G39" s="10">
        <f t="shared" si="8"/>
        <v>839.82233333333329</v>
      </c>
      <c r="H39" s="10">
        <f t="shared" si="8"/>
        <v>839.82233333333329</v>
      </c>
      <c r="I39" s="10">
        <f t="shared" si="8"/>
        <v>839.82233333333329</v>
      </c>
      <c r="J39" s="10">
        <f t="shared" si="8"/>
        <v>839.82233333333329</v>
      </c>
      <c r="K39" s="10">
        <f t="shared" si="8"/>
        <v>839.82233333333329</v>
      </c>
      <c r="L39" s="10">
        <f t="shared" si="8"/>
        <v>839.82233333333329</v>
      </c>
      <c r="M39" s="10">
        <f t="shared" si="8"/>
        <v>839.82233333333329</v>
      </c>
      <c r="N39" s="11">
        <f>SUM(B39:M39)</f>
        <v>10077.868</v>
      </c>
    </row>
    <row r="40" spans="1:14" x14ac:dyDescent="0.3">
      <c r="A40" s="7" t="s">
        <v>22</v>
      </c>
      <c r="B40" s="10">
        <f>B13-B39</f>
        <v>7240.1776666666665</v>
      </c>
      <c r="C40" s="10">
        <f t="shared" ref="C40:M40" si="9">C13-C39</f>
        <v>7240.1776666666665</v>
      </c>
      <c r="D40" s="10">
        <f t="shared" si="9"/>
        <v>7240.1776666666665</v>
      </c>
      <c r="E40" s="10">
        <f t="shared" si="9"/>
        <v>7240.1776666666665</v>
      </c>
      <c r="F40" s="10">
        <f t="shared" si="9"/>
        <v>7240.1776666666665</v>
      </c>
      <c r="G40" s="10">
        <f t="shared" si="9"/>
        <v>7240.1776666666665</v>
      </c>
      <c r="H40" s="10">
        <f t="shared" si="9"/>
        <v>7240.1776666666665</v>
      </c>
      <c r="I40" s="10">
        <f t="shared" si="9"/>
        <v>7240.1776666666665</v>
      </c>
      <c r="J40" s="10">
        <f t="shared" si="9"/>
        <v>7240.1776666666665</v>
      </c>
      <c r="K40" s="10">
        <f t="shared" si="9"/>
        <v>7240.1776666666665</v>
      </c>
      <c r="L40" s="10">
        <f t="shared" si="9"/>
        <v>7240.1776666666665</v>
      </c>
      <c r="M40" s="10">
        <f t="shared" si="9"/>
        <v>7240.1776666666665</v>
      </c>
      <c r="N40" s="11">
        <f t="shared" ref="N40" si="10">SUM(B40:M40)</f>
        <v>86882.132000000027</v>
      </c>
    </row>
    <row r="41" spans="1:14" x14ac:dyDescent="0.3">
      <c r="A41" s="6" t="s">
        <v>23</v>
      </c>
      <c r="B41" s="14">
        <f>B40*15%</f>
        <v>1086.02665</v>
      </c>
      <c r="C41" s="14">
        <f t="shared" ref="C41:M41" si="11">C40*15%</f>
        <v>1086.02665</v>
      </c>
      <c r="D41" s="14">
        <f t="shared" si="11"/>
        <v>1086.02665</v>
      </c>
      <c r="E41" s="14">
        <f t="shared" si="11"/>
        <v>1086.02665</v>
      </c>
      <c r="F41" s="14">
        <f t="shared" si="11"/>
        <v>1086.02665</v>
      </c>
      <c r="G41" s="14">
        <f t="shared" si="11"/>
        <v>1086.02665</v>
      </c>
      <c r="H41" s="14">
        <f t="shared" si="11"/>
        <v>1086.02665</v>
      </c>
      <c r="I41" s="14">
        <f t="shared" si="11"/>
        <v>1086.02665</v>
      </c>
      <c r="J41" s="14">
        <f t="shared" si="11"/>
        <v>1086.02665</v>
      </c>
      <c r="K41" s="14">
        <f t="shared" si="11"/>
        <v>1086.02665</v>
      </c>
      <c r="L41" s="14">
        <f t="shared" si="11"/>
        <v>1086.02665</v>
      </c>
      <c r="M41" s="14">
        <f t="shared" si="11"/>
        <v>1086.02665</v>
      </c>
      <c r="N41" s="15">
        <f>SUM(B41:M41)</f>
        <v>13032.319799999999</v>
      </c>
    </row>
    <row r="42" spans="1:14" ht="16.2" thickBot="1" x14ac:dyDescent="0.35">
      <c r="A42" s="57" t="s">
        <v>24</v>
      </c>
      <c r="B42" s="58">
        <f>B40-B41</f>
        <v>6154.1510166666667</v>
      </c>
      <c r="C42" s="58">
        <f t="shared" ref="C42:M42" si="12">C40-C41</f>
        <v>6154.1510166666667</v>
      </c>
      <c r="D42" s="58">
        <f t="shared" si="12"/>
        <v>6154.1510166666667</v>
      </c>
      <c r="E42" s="58">
        <f t="shared" si="12"/>
        <v>6154.1510166666667</v>
      </c>
      <c r="F42" s="58">
        <f t="shared" si="12"/>
        <v>6154.1510166666667</v>
      </c>
      <c r="G42" s="58">
        <f t="shared" si="12"/>
        <v>6154.1510166666667</v>
      </c>
      <c r="H42" s="58">
        <f t="shared" si="12"/>
        <v>6154.1510166666667</v>
      </c>
      <c r="I42" s="58">
        <f t="shared" si="12"/>
        <v>6154.1510166666667</v>
      </c>
      <c r="J42" s="58">
        <f t="shared" si="12"/>
        <v>6154.1510166666667</v>
      </c>
      <c r="K42" s="58">
        <f t="shared" si="12"/>
        <v>6154.1510166666667</v>
      </c>
      <c r="L42" s="58">
        <f t="shared" si="12"/>
        <v>6154.1510166666667</v>
      </c>
      <c r="M42" s="58">
        <f t="shared" si="12"/>
        <v>6154.1510166666667</v>
      </c>
      <c r="N42" s="58">
        <f>N40-N41</f>
        <v>73849.812200000029</v>
      </c>
    </row>
    <row r="43" spans="1:14" ht="16.2" thickTop="1" x14ac:dyDescent="0.3"/>
  </sheetData>
  <mergeCells count="3">
    <mergeCell ref="P5:Q5"/>
    <mergeCell ref="S6:T6"/>
    <mergeCell ref="R14:S14"/>
  </mergeCells>
  <pageMargins left="0.25" right="0.25" top="0.75" bottom="0.75" header="0.3" footer="0.3"/>
  <pageSetup scale="64"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D50C3-CC19-42AE-92AD-DA6C214B9D92}">
  <sheetPr>
    <pageSetUpPr fitToPage="1"/>
  </sheetPr>
  <dimension ref="A1:AV188"/>
  <sheetViews>
    <sheetView zoomScale="69" zoomScaleNormal="69" workbookViewId="0">
      <pane xSplit="6" ySplit="4" topLeftCell="P5" activePane="bottomRight" state="frozen"/>
      <selection pane="topRight" activeCell="G1" sqref="G1"/>
      <selection pane="bottomLeft" activeCell="A2" sqref="A2"/>
      <selection pane="bottomRight" activeCell="BE37" sqref="BE37"/>
    </sheetView>
  </sheetViews>
  <sheetFormatPr defaultColWidth="9.19921875" defaultRowHeight="13.2" x14ac:dyDescent="0.25"/>
  <cols>
    <col min="1" max="1" width="5.19921875" style="16" customWidth="1"/>
    <col min="2" max="2" width="26.19921875" style="16" bestFit="1" customWidth="1"/>
    <col min="3" max="3" width="20.5" style="16" hidden="1" customWidth="1"/>
    <col min="4" max="4" width="10.59765625" style="16" hidden="1" customWidth="1"/>
    <col min="5" max="5" width="11.69921875" style="16" hidden="1" customWidth="1"/>
    <col min="6" max="6" width="10.19921875" style="16" hidden="1" customWidth="1"/>
    <col min="7" max="7" width="11.59765625" style="16" hidden="1" customWidth="1"/>
    <col min="8" max="8" width="10.796875" style="16" hidden="1" customWidth="1"/>
    <col min="9" max="9" width="12" style="16" hidden="1" customWidth="1"/>
    <col min="10" max="10" width="11.19921875" style="16" hidden="1" customWidth="1"/>
    <col min="11" max="11" width="11.09765625" style="16" hidden="1" customWidth="1"/>
    <col min="12" max="12" width="12.5" style="16" hidden="1" customWidth="1"/>
    <col min="13" max="13" width="10.19921875" style="16" hidden="1" customWidth="1"/>
    <col min="14" max="14" width="11.19921875" style="16" hidden="1" customWidth="1"/>
    <col min="15" max="15" width="12.09765625" style="16" hidden="1" customWidth="1"/>
    <col min="16" max="16" width="16.69921875" style="16" customWidth="1"/>
    <col min="17" max="17" width="16.8984375" style="16" hidden="1" customWidth="1"/>
    <col min="18" max="18" width="11.5" style="16" hidden="1" customWidth="1"/>
    <col min="19" max="19" width="11.59765625" style="16" hidden="1" customWidth="1"/>
    <col min="20" max="20" width="11.09765625" style="16" hidden="1" customWidth="1"/>
    <col min="21" max="21" width="11.19921875" style="16" hidden="1" customWidth="1"/>
    <col min="22" max="22" width="10.3984375" style="16" hidden="1" customWidth="1"/>
    <col min="23" max="26" width="10.296875" style="16" hidden="1" customWidth="1"/>
    <col min="27" max="29" width="11.19921875" style="16" hidden="1" customWidth="1"/>
    <col min="30" max="30" width="16.69921875" style="16" customWidth="1"/>
    <col min="31" max="31" width="17" style="16" hidden="1" customWidth="1"/>
    <col min="32" max="32" width="13.59765625" style="16" hidden="1" customWidth="1"/>
    <col min="33" max="33" width="15.296875" style="16" hidden="1" customWidth="1"/>
    <col min="34" max="34" width="14.69921875" style="16" hidden="1" customWidth="1"/>
    <col min="35" max="35" width="14.8984375" style="16" hidden="1" customWidth="1"/>
    <col min="36" max="36" width="15.19921875" style="16" hidden="1" customWidth="1"/>
    <col min="37" max="37" width="15" style="16" hidden="1" customWidth="1"/>
    <col min="38" max="38" width="13.19921875" style="16" hidden="1" customWidth="1"/>
    <col min="39" max="39" width="12.69921875" style="16" hidden="1" customWidth="1"/>
    <col min="40" max="40" width="14.59765625" style="16" hidden="1" customWidth="1"/>
    <col min="41" max="41" width="13.296875" style="16" hidden="1" customWidth="1"/>
    <col min="42" max="42" width="12.8984375" style="16" hidden="1" customWidth="1"/>
    <col min="43" max="43" width="17.59765625" style="16" hidden="1" customWidth="1"/>
    <col min="44" max="44" width="16.69921875" style="16" customWidth="1"/>
    <col min="45" max="16384" width="9.19921875" style="16"/>
  </cols>
  <sheetData>
    <row r="1" spans="1:44" s="103" customFormat="1" ht="21" x14ac:dyDescent="0.4">
      <c r="A1" s="102" t="s">
        <v>111</v>
      </c>
      <c r="B1" s="102"/>
    </row>
    <row r="2" spans="1:44" s="103" customFormat="1" ht="21" x14ac:dyDescent="0.4">
      <c r="A2" s="102" t="s">
        <v>129</v>
      </c>
      <c r="B2" s="102"/>
    </row>
    <row r="4" spans="1:44" hidden="1" x14ac:dyDescent="0.25">
      <c r="A4" s="16" t="s">
        <v>112</v>
      </c>
      <c r="B4" s="16" t="s">
        <v>113</v>
      </c>
      <c r="C4" s="17" t="s">
        <v>114</v>
      </c>
      <c r="D4" s="18" t="s">
        <v>115</v>
      </c>
      <c r="E4" s="18" t="s">
        <v>116</v>
      </c>
      <c r="F4" s="18" t="s">
        <v>118</v>
      </c>
      <c r="G4" s="18" t="s">
        <v>119</v>
      </c>
      <c r="H4" s="18" t="s">
        <v>120</v>
      </c>
      <c r="I4" s="18" t="s">
        <v>121</v>
      </c>
      <c r="J4" s="18" t="s">
        <v>122</v>
      </c>
      <c r="K4" s="18" t="s">
        <v>123</v>
      </c>
      <c r="L4" s="18" t="s">
        <v>124</v>
      </c>
      <c r="M4" s="18" t="s">
        <v>125</v>
      </c>
      <c r="N4" s="18" t="s">
        <v>126</v>
      </c>
      <c r="O4" s="18" t="s">
        <v>130</v>
      </c>
      <c r="P4" s="18" t="s">
        <v>131</v>
      </c>
      <c r="Q4" s="18" t="s">
        <v>132</v>
      </c>
      <c r="R4" s="18" t="s">
        <v>133</v>
      </c>
      <c r="S4" s="18" t="s">
        <v>134</v>
      </c>
      <c r="T4" s="18" t="s">
        <v>135</v>
      </c>
      <c r="U4" s="18" t="s">
        <v>136</v>
      </c>
      <c r="V4" s="18" t="s">
        <v>137</v>
      </c>
      <c r="W4" s="18" t="s">
        <v>138</v>
      </c>
      <c r="X4" s="18" t="s">
        <v>139</v>
      </c>
      <c r="Y4" s="18" t="s">
        <v>140</v>
      </c>
      <c r="Z4" s="18" t="s">
        <v>141</v>
      </c>
      <c r="AA4" s="18" t="s">
        <v>142</v>
      </c>
      <c r="AB4" s="18" t="s">
        <v>143</v>
      </c>
      <c r="AC4" s="18" t="s">
        <v>144</v>
      </c>
      <c r="AD4" s="18" t="s">
        <v>145</v>
      </c>
      <c r="AE4" s="16" t="s">
        <v>146</v>
      </c>
      <c r="AF4" s="18" t="s">
        <v>147</v>
      </c>
      <c r="AG4" s="18" t="s">
        <v>148</v>
      </c>
      <c r="AH4" s="18" t="s">
        <v>149</v>
      </c>
      <c r="AI4" s="18" t="s">
        <v>150</v>
      </c>
      <c r="AJ4" s="18" t="s">
        <v>151</v>
      </c>
      <c r="AK4" s="18" t="s">
        <v>152</v>
      </c>
      <c r="AL4" s="18" t="s">
        <v>153</v>
      </c>
      <c r="AM4" s="18" t="s">
        <v>154</v>
      </c>
      <c r="AN4" s="18" t="s">
        <v>155</v>
      </c>
      <c r="AO4" s="18" t="s">
        <v>156</v>
      </c>
      <c r="AP4" s="18" t="s">
        <v>157</v>
      </c>
      <c r="AQ4" s="18" t="s">
        <v>158</v>
      </c>
      <c r="AR4" s="18" t="s">
        <v>159</v>
      </c>
    </row>
    <row r="5" spans="1:44" x14ac:dyDescent="0.25">
      <c r="C5" s="17" t="s">
        <v>27</v>
      </c>
      <c r="D5" s="18">
        <v>45292</v>
      </c>
      <c r="E5" s="18">
        <v>45323</v>
      </c>
      <c r="F5" s="18">
        <v>45352</v>
      </c>
      <c r="G5" s="18">
        <v>45383</v>
      </c>
      <c r="H5" s="18">
        <v>45413</v>
      </c>
      <c r="I5" s="18">
        <v>45444</v>
      </c>
      <c r="J5" s="18">
        <v>45474</v>
      </c>
      <c r="K5" s="18">
        <v>45505</v>
      </c>
      <c r="L5" s="18">
        <v>45536</v>
      </c>
      <c r="M5" s="18">
        <v>45566</v>
      </c>
      <c r="N5" s="18">
        <v>45597</v>
      </c>
      <c r="O5" s="18">
        <v>45627</v>
      </c>
      <c r="P5" s="100" t="s">
        <v>98</v>
      </c>
      <c r="Q5" s="100"/>
      <c r="R5" s="100">
        <v>45658</v>
      </c>
      <c r="S5" s="100">
        <v>45689</v>
      </c>
      <c r="T5" s="100">
        <v>45717</v>
      </c>
      <c r="U5" s="100">
        <v>45748</v>
      </c>
      <c r="V5" s="100">
        <v>45778</v>
      </c>
      <c r="W5" s="100">
        <v>45809</v>
      </c>
      <c r="X5" s="100">
        <v>45839</v>
      </c>
      <c r="Y5" s="100">
        <v>45870</v>
      </c>
      <c r="Z5" s="100">
        <v>45901</v>
      </c>
      <c r="AA5" s="100">
        <v>45931</v>
      </c>
      <c r="AB5" s="100">
        <v>45962</v>
      </c>
      <c r="AC5" s="100">
        <v>45992</v>
      </c>
      <c r="AD5" s="100" t="s">
        <v>128</v>
      </c>
      <c r="AE5" s="32"/>
      <c r="AF5" s="100">
        <v>45658</v>
      </c>
      <c r="AG5" s="100">
        <v>45689</v>
      </c>
      <c r="AH5" s="100">
        <v>45717</v>
      </c>
      <c r="AI5" s="100">
        <v>45748</v>
      </c>
      <c r="AJ5" s="100">
        <v>45778</v>
      </c>
      <c r="AK5" s="100">
        <v>45809</v>
      </c>
      <c r="AL5" s="100">
        <v>45839</v>
      </c>
      <c r="AM5" s="100">
        <v>45870</v>
      </c>
      <c r="AN5" s="100">
        <v>45901</v>
      </c>
      <c r="AO5" s="100">
        <v>45931</v>
      </c>
      <c r="AP5" s="100">
        <v>45962</v>
      </c>
      <c r="AQ5" s="100">
        <v>45992</v>
      </c>
      <c r="AR5" s="100" t="s">
        <v>100</v>
      </c>
    </row>
    <row r="6" spans="1:44" x14ac:dyDescent="0.25">
      <c r="A6" s="101" t="s">
        <v>28</v>
      </c>
      <c r="B6" s="82"/>
      <c r="C6" s="82"/>
      <c r="D6" s="37">
        <v>5000</v>
      </c>
      <c r="E6" s="35">
        <f t="shared" ref="E6:O6" si="0">D60</f>
        <v>5000</v>
      </c>
      <c r="F6" s="35">
        <f t="shared" si="0"/>
        <v>5000</v>
      </c>
      <c r="G6" s="35">
        <f t="shared" si="0"/>
        <v>5000</v>
      </c>
      <c r="H6" s="35">
        <f t="shared" si="0"/>
        <v>6800.1776666666665</v>
      </c>
      <c r="I6" s="35">
        <f t="shared" si="0"/>
        <v>8600.355333333333</v>
      </c>
      <c r="J6" s="35">
        <f t="shared" si="0"/>
        <v>10400.532999999999</v>
      </c>
      <c r="K6" s="35">
        <f t="shared" si="0"/>
        <v>12200.710666666666</v>
      </c>
      <c r="L6" s="35">
        <f t="shared" si="0"/>
        <v>14000.888333333332</v>
      </c>
      <c r="M6" s="35">
        <f t="shared" si="0"/>
        <v>15801.065999999999</v>
      </c>
      <c r="N6" s="35">
        <f t="shared" si="0"/>
        <v>17601.243666666665</v>
      </c>
      <c r="O6" s="35">
        <f t="shared" si="0"/>
        <v>19401.421333333332</v>
      </c>
      <c r="P6" s="35">
        <f>O6</f>
        <v>19401.421333333332</v>
      </c>
      <c r="Q6" s="35"/>
      <c r="R6" s="35">
        <f>O60</f>
        <v>21201.598999999998</v>
      </c>
      <c r="S6" s="35">
        <f t="shared" ref="S6:AC6" si="1">R60</f>
        <v>24761.776666666665</v>
      </c>
      <c r="T6" s="35">
        <f t="shared" si="1"/>
        <v>28321.954333333331</v>
      </c>
      <c r="U6" s="35">
        <f t="shared" si="1"/>
        <v>31882.131999999994</v>
      </c>
      <c r="V6" s="35">
        <f t="shared" si="1"/>
        <v>35442.309666666668</v>
      </c>
      <c r="W6" s="35">
        <f t="shared" si="1"/>
        <v>39002.487333333338</v>
      </c>
      <c r="X6" s="35">
        <f t="shared" si="1"/>
        <v>42562.665000000008</v>
      </c>
      <c r="Y6" s="35">
        <f t="shared" si="1"/>
        <v>46122.842666666678</v>
      </c>
      <c r="Z6" s="35">
        <f t="shared" si="1"/>
        <v>49683.020333333348</v>
      </c>
      <c r="AA6" s="35">
        <f t="shared" si="1"/>
        <v>53243.198000000019</v>
      </c>
      <c r="AB6" s="35">
        <f t="shared" si="1"/>
        <v>56803.375666666689</v>
      </c>
      <c r="AC6" s="35">
        <f t="shared" si="1"/>
        <v>60363.553333333359</v>
      </c>
      <c r="AD6" s="35">
        <f>AC6</f>
        <v>60363.553333333359</v>
      </c>
      <c r="AF6" s="35">
        <f>AC60</f>
        <v>63923.731000000029</v>
      </c>
      <c r="AG6" s="35">
        <f t="shared" ref="AG6:AQ6" si="2">AF60</f>
        <v>70963.908666666699</v>
      </c>
      <c r="AH6" s="35">
        <f t="shared" si="2"/>
        <v>78004.086333333369</v>
      </c>
      <c r="AI6" s="35">
        <f t="shared" si="2"/>
        <v>85044.264000000039</v>
      </c>
      <c r="AJ6" s="35">
        <f t="shared" si="2"/>
        <v>92084.441666666709</v>
      </c>
      <c r="AK6" s="35">
        <f t="shared" si="2"/>
        <v>99124.619333333379</v>
      </c>
      <c r="AL6" s="35">
        <f t="shared" si="2"/>
        <v>106164.79700000005</v>
      </c>
      <c r="AM6" s="35">
        <f t="shared" si="2"/>
        <v>113204.97466666672</v>
      </c>
      <c r="AN6" s="35">
        <f t="shared" si="2"/>
        <v>120245.15233333339</v>
      </c>
      <c r="AO6" s="35">
        <f t="shared" si="2"/>
        <v>127285.33000000006</v>
      </c>
      <c r="AP6" s="35">
        <f t="shared" si="2"/>
        <v>134325.50766666673</v>
      </c>
      <c r="AQ6" s="35">
        <f t="shared" si="2"/>
        <v>141365.68533333339</v>
      </c>
      <c r="AR6" s="35">
        <f>AQ6</f>
        <v>141365.68533333339</v>
      </c>
    </row>
    <row r="7" spans="1:44" x14ac:dyDescent="0.25">
      <c r="E7" s="35"/>
      <c r="F7" s="35"/>
      <c r="G7" s="35"/>
      <c r="H7" s="35"/>
      <c r="I7" s="35"/>
      <c r="J7" s="35"/>
      <c r="K7" s="35"/>
      <c r="L7" s="35"/>
      <c r="M7" s="35"/>
      <c r="N7" s="35"/>
      <c r="O7" s="35"/>
      <c r="P7" s="35"/>
      <c r="Q7" s="35"/>
      <c r="R7" s="35"/>
      <c r="S7" s="35"/>
      <c r="T7" s="35"/>
      <c r="U7" s="35"/>
      <c r="V7" s="35"/>
      <c r="W7" s="35"/>
      <c r="X7" s="35"/>
      <c r="Y7" s="35"/>
      <c r="Z7" s="35"/>
      <c r="AA7" s="35"/>
      <c r="AB7" s="35"/>
      <c r="AC7" s="35"/>
      <c r="AD7" s="35"/>
      <c r="AR7" s="35"/>
    </row>
    <row r="8" spans="1:44" hidden="1" x14ac:dyDescent="0.25">
      <c r="D8" s="93"/>
      <c r="E8" s="93"/>
      <c r="F8" s="93"/>
      <c r="G8" s="93"/>
      <c r="H8" s="93"/>
      <c r="I8" s="93"/>
      <c r="J8" s="93"/>
      <c r="K8" s="93"/>
      <c r="L8" s="93"/>
      <c r="M8" s="93"/>
      <c r="N8" s="93"/>
      <c r="O8" s="93"/>
      <c r="P8" s="93"/>
      <c r="Q8" s="93"/>
      <c r="R8" s="93"/>
      <c r="S8" s="93"/>
      <c r="T8" s="93"/>
      <c r="U8" s="93"/>
      <c r="V8" s="93"/>
      <c r="W8" s="93"/>
      <c r="X8" s="93"/>
      <c r="Y8" s="93"/>
      <c r="Z8" s="93"/>
      <c r="AA8" s="93"/>
      <c r="AB8" s="93"/>
      <c r="AC8" s="93"/>
      <c r="AD8" s="93"/>
      <c r="AR8" s="93"/>
    </row>
    <row r="9" spans="1:44" x14ac:dyDescent="0.25">
      <c r="A9" s="19" t="s">
        <v>29</v>
      </c>
      <c r="B9" s="19"/>
      <c r="D9" s="94"/>
      <c r="E9" s="94"/>
      <c r="F9" s="94"/>
      <c r="G9" s="94"/>
      <c r="H9" s="94"/>
      <c r="I9" s="94"/>
      <c r="J9" s="94"/>
      <c r="K9" s="94"/>
      <c r="L9" s="94"/>
      <c r="M9" s="94"/>
      <c r="N9" s="94"/>
      <c r="O9" s="94"/>
      <c r="P9" s="94"/>
      <c r="Q9" s="94"/>
      <c r="R9" s="94"/>
      <c r="S9" s="94"/>
      <c r="T9" s="94"/>
      <c r="U9" s="94"/>
      <c r="V9" s="94"/>
      <c r="W9" s="94"/>
      <c r="X9" s="94"/>
      <c r="Y9" s="94"/>
      <c r="Z9" s="94"/>
      <c r="AA9" s="94"/>
      <c r="AB9" s="94"/>
      <c r="AC9" s="94"/>
      <c r="AD9" s="94"/>
      <c r="AR9" s="94"/>
    </row>
    <row r="10" spans="1:44" ht="15.6" x14ac:dyDescent="0.3">
      <c r="B10" t="s">
        <v>56</v>
      </c>
      <c r="C10" s="16" t="s">
        <v>78</v>
      </c>
      <c r="D10" s="94"/>
      <c r="E10" s="94"/>
      <c r="F10" s="94"/>
      <c r="G10" s="94"/>
      <c r="H10" s="94"/>
      <c r="I10" s="94"/>
      <c r="J10" s="94"/>
      <c r="K10" s="94"/>
      <c r="L10" s="94"/>
      <c r="M10" s="94"/>
      <c r="N10" s="94"/>
      <c r="O10" s="94"/>
      <c r="P10" s="94"/>
      <c r="Q10" s="94" t="s">
        <v>78</v>
      </c>
      <c r="R10" s="94"/>
      <c r="S10" s="94"/>
      <c r="T10" s="94"/>
      <c r="U10" s="94"/>
      <c r="V10" s="94"/>
      <c r="W10" s="94"/>
      <c r="X10" s="94"/>
      <c r="Y10" s="94"/>
      <c r="Z10" s="94"/>
      <c r="AA10" s="94"/>
      <c r="AB10" s="94"/>
      <c r="AC10" s="94"/>
      <c r="AD10" s="94"/>
      <c r="AE10" s="94" t="s">
        <v>78</v>
      </c>
      <c r="AR10" s="94"/>
    </row>
    <row r="11" spans="1:44" ht="15.6" x14ac:dyDescent="0.3">
      <c r="B11" t="s">
        <v>57</v>
      </c>
      <c r="C11" s="16" t="s">
        <v>82</v>
      </c>
      <c r="D11" s="46"/>
      <c r="E11" s="46"/>
      <c r="F11" s="46"/>
      <c r="G11" s="46">
        <f t="shared" ref="G11:O11" si="3">2*4*35*4</f>
        <v>1120</v>
      </c>
      <c r="H11" s="46">
        <f t="shared" si="3"/>
        <v>1120</v>
      </c>
      <c r="I11" s="46">
        <f t="shared" si="3"/>
        <v>1120</v>
      </c>
      <c r="J11" s="46">
        <f t="shared" si="3"/>
        <v>1120</v>
      </c>
      <c r="K11" s="46">
        <f t="shared" si="3"/>
        <v>1120</v>
      </c>
      <c r="L11" s="46">
        <f t="shared" si="3"/>
        <v>1120</v>
      </c>
      <c r="M11" s="46">
        <f t="shared" si="3"/>
        <v>1120</v>
      </c>
      <c r="N11" s="46">
        <f t="shared" si="3"/>
        <v>1120</v>
      </c>
      <c r="O11" s="46">
        <f t="shared" si="3"/>
        <v>1120</v>
      </c>
      <c r="P11" s="46">
        <f>SUM(G11:O11)</f>
        <v>10080</v>
      </c>
      <c r="Q11" s="94" t="s">
        <v>79</v>
      </c>
      <c r="R11" s="94">
        <f>3*4*35*4</f>
        <v>1680</v>
      </c>
      <c r="S11" s="94">
        <f t="shared" ref="S11:AC11" si="4">3*4*35*4</f>
        <v>1680</v>
      </c>
      <c r="T11" s="94">
        <f t="shared" si="4"/>
        <v>1680</v>
      </c>
      <c r="U11" s="94">
        <f t="shared" si="4"/>
        <v>1680</v>
      </c>
      <c r="V11" s="94">
        <f t="shared" si="4"/>
        <v>1680</v>
      </c>
      <c r="W11" s="94">
        <f t="shared" si="4"/>
        <v>1680</v>
      </c>
      <c r="X11" s="94">
        <f t="shared" si="4"/>
        <v>1680</v>
      </c>
      <c r="Y11" s="94">
        <f t="shared" si="4"/>
        <v>1680</v>
      </c>
      <c r="Z11" s="94">
        <f t="shared" si="4"/>
        <v>1680</v>
      </c>
      <c r="AA11" s="94">
        <f t="shared" si="4"/>
        <v>1680</v>
      </c>
      <c r="AB11" s="94">
        <f t="shared" si="4"/>
        <v>1680</v>
      </c>
      <c r="AC11" s="94">
        <f t="shared" si="4"/>
        <v>1680</v>
      </c>
      <c r="AD11" s="46">
        <f>SUM(U11:AC11)</f>
        <v>15120</v>
      </c>
      <c r="AE11" s="94" t="s">
        <v>88</v>
      </c>
      <c r="AF11" s="46">
        <f>4*4*35*4</f>
        <v>2240</v>
      </c>
      <c r="AG11" s="46">
        <f t="shared" ref="AG11:AQ11" si="5">4*4*35*4</f>
        <v>2240</v>
      </c>
      <c r="AH11" s="46">
        <f t="shared" si="5"/>
        <v>2240</v>
      </c>
      <c r="AI11" s="46">
        <f t="shared" si="5"/>
        <v>2240</v>
      </c>
      <c r="AJ11" s="46">
        <f t="shared" si="5"/>
        <v>2240</v>
      </c>
      <c r="AK11" s="46">
        <f t="shared" si="5"/>
        <v>2240</v>
      </c>
      <c r="AL11" s="46">
        <f t="shared" si="5"/>
        <v>2240</v>
      </c>
      <c r="AM11" s="46">
        <f t="shared" si="5"/>
        <v>2240</v>
      </c>
      <c r="AN11" s="46">
        <f t="shared" si="5"/>
        <v>2240</v>
      </c>
      <c r="AO11" s="46">
        <f t="shared" si="5"/>
        <v>2240</v>
      </c>
      <c r="AP11" s="46">
        <f t="shared" si="5"/>
        <v>2240</v>
      </c>
      <c r="AQ11" s="46">
        <f t="shared" si="5"/>
        <v>2240</v>
      </c>
      <c r="AR11" s="46">
        <f>SUM(AI11:AQ11)</f>
        <v>20160</v>
      </c>
    </row>
    <row r="12" spans="1:44" ht="15.6" x14ac:dyDescent="0.3">
      <c r="B12" t="s">
        <v>58</v>
      </c>
      <c r="C12" s="16" t="s">
        <v>80</v>
      </c>
      <c r="D12" s="46"/>
      <c r="E12" s="46"/>
      <c r="F12" s="46"/>
      <c r="G12" s="46">
        <f t="shared" ref="G12:O12" si="6">1*4*40*4</f>
        <v>640</v>
      </c>
      <c r="H12" s="46">
        <f t="shared" si="6"/>
        <v>640</v>
      </c>
      <c r="I12" s="46">
        <f t="shared" si="6"/>
        <v>640</v>
      </c>
      <c r="J12" s="46">
        <f t="shared" si="6"/>
        <v>640</v>
      </c>
      <c r="K12" s="46">
        <f t="shared" si="6"/>
        <v>640</v>
      </c>
      <c r="L12" s="46">
        <f t="shared" si="6"/>
        <v>640</v>
      </c>
      <c r="M12" s="46">
        <f t="shared" si="6"/>
        <v>640</v>
      </c>
      <c r="N12" s="46">
        <f t="shared" si="6"/>
        <v>640</v>
      </c>
      <c r="O12" s="46">
        <f t="shared" si="6"/>
        <v>640</v>
      </c>
      <c r="P12" s="46">
        <f t="shared" ref="P12:P15" si="7">SUM(G12:O12)</f>
        <v>5760</v>
      </c>
      <c r="Q12" s="94" t="s">
        <v>81</v>
      </c>
      <c r="R12" s="94">
        <f>1*4*40*4</f>
        <v>640</v>
      </c>
      <c r="S12" s="94">
        <f t="shared" ref="S12:AC12" si="8">1*4*40*4</f>
        <v>640</v>
      </c>
      <c r="T12" s="94">
        <f t="shared" si="8"/>
        <v>640</v>
      </c>
      <c r="U12" s="94">
        <f t="shared" si="8"/>
        <v>640</v>
      </c>
      <c r="V12" s="94">
        <f t="shared" si="8"/>
        <v>640</v>
      </c>
      <c r="W12" s="94">
        <f t="shared" si="8"/>
        <v>640</v>
      </c>
      <c r="X12" s="94">
        <f t="shared" si="8"/>
        <v>640</v>
      </c>
      <c r="Y12" s="94">
        <f t="shared" si="8"/>
        <v>640</v>
      </c>
      <c r="Z12" s="94">
        <f t="shared" si="8"/>
        <v>640</v>
      </c>
      <c r="AA12" s="94">
        <f t="shared" si="8"/>
        <v>640</v>
      </c>
      <c r="AB12" s="94">
        <f t="shared" si="8"/>
        <v>640</v>
      </c>
      <c r="AC12" s="94">
        <f t="shared" si="8"/>
        <v>640</v>
      </c>
      <c r="AD12" s="46">
        <f>SUM(U12:AC12)</f>
        <v>5760</v>
      </c>
      <c r="AE12" s="94" t="s">
        <v>85</v>
      </c>
      <c r="AF12" s="46">
        <f>2*4*40*4</f>
        <v>1280</v>
      </c>
      <c r="AG12" s="46">
        <f t="shared" ref="AG12:AQ12" si="9">2*4*40*4</f>
        <v>1280</v>
      </c>
      <c r="AH12" s="46">
        <f t="shared" si="9"/>
        <v>1280</v>
      </c>
      <c r="AI12" s="46">
        <f t="shared" si="9"/>
        <v>1280</v>
      </c>
      <c r="AJ12" s="46">
        <f t="shared" si="9"/>
        <v>1280</v>
      </c>
      <c r="AK12" s="46">
        <f t="shared" si="9"/>
        <v>1280</v>
      </c>
      <c r="AL12" s="46">
        <f t="shared" si="9"/>
        <v>1280</v>
      </c>
      <c r="AM12" s="46">
        <f t="shared" si="9"/>
        <v>1280</v>
      </c>
      <c r="AN12" s="46">
        <f t="shared" si="9"/>
        <v>1280</v>
      </c>
      <c r="AO12" s="46">
        <f t="shared" si="9"/>
        <v>1280</v>
      </c>
      <c r="AP12" s="46">
        <f t="shared" si="9"/>
        <v>1280</v>
      </c>
      <c r="AQ12" s="46">
        <f t="shared" si="9"/>
        <v>1280</v>
      </c>
      <c r="AR12" s="46">
        <f>SUM(AI12:AQ12)</f>
        <v>11520</v>
      </c>
    </row>
    <row r="13" spans="1:44" ht="15.6" x14ac:dyDescent="0.3">
      <c r="B13" t="s">
        <v>59</v>
      </c>
      <c r="D13" s="46"/>
      <c r="E13" s="46"/>
      <c r="F13" s="46"/>
      <c r="G13" s="46"/>
      <c r="H13" s="46">
        <f>G13</f>
        <v>0</v>
      </c>
      <c r="I13" s="94">
        <f t="shared" ref="I13:O14" si="10">H13</f>
        <v>0</v>
      </c>
      <c r="J13" s="94">
        <f t="shared" si="10"/>
        <v>0</v>
      </c>
      <c r="K13" s="94">
        <f t="shared" si="10"/>
        <v>0</v>
      </c>
      <c r="L13" s="94">
        <f t="shared" si="10"/>
        <v>0</v>
      </c>
      <c r="M13" s="94">
        <f t="shared" si="10"/>
        <v>0</v>
      </c>
      <c r="N13" s="94">
        <f t="shared" si="10"/>
        <v>0</v>
      </c>
      <c r="O13" s="94">
        <f t="shared" si="10"/>
        <v>0</v>
      </c>
      <c r="P13" s="94">
        <f t="shared" si="7"/>
        <v>0</v>
      </c>
      <c r="Q13" s="94"/>
      <c r="R13" s="94"/>
      <c r="S13" s="94"/>
      <c r="T13" s="94"/>
      <c r="U13" s="94"/>
      <c r="V13" s="94"/>
      <c r="W13" s="94"/>
      <c r="X13" s="94"/>
      <c r="Y13" s="94"/>
      <c r="Z13" s="94"/>
      <c r="AA13" s="94"/>
      <c r="AB13" s="94"/>
      <c r="AC13" s="94"/>
      <c r="AD13" s="94">
        <f t="shared" ref="AD13" si="11">SUM(U13:AC13)</f>
        <v>0</v>
      </c>
      <c r="AF13" s="46"/>
      <c r="AR13" s="94">
        <f t="shared" ref="AR13" si="12">SUM(AI13:AQ13)</f>
        <v>0</v>
      </c>
    </row>
    <row r="14" spans="1:44" ht="15.6" x14ac:dyDescent="0.3">
      <c r="B14" t="s">
        <v>57</v>
      </c>
      <c r="C14" s="16" t="s">
        <v>77</v>
      </c>
      <c r="D14" s="46"/>
      <c r="E14" s="46"/>
      <c r="F14" s="46"/>
      <c r="G14" s="46">
        <f>1*6*45*4</f>
        <v>1080</v>
      </c>
      <c r="H14" s="46">
        <f>G14</f>
        <v>1080</v>
      </c>
      <c r="I14" s="94">
        <f t="shared" si="10"/>
        <v>1080</v>
      </c>
      <c r="J14" s="94">
        <f t="shared" si="10"/>
        <v>1080</v>
      </c>
      <c r="K14" s="94">
        <f t="shared" si="10"/>
        <v>1080</v>
      </c>
      <c r="L14" s="94">
        <f t="shared" si="10"/>
        <v>1080</v>
      </c>
      <c r="M14" s="94">
        <f t="shared" si="10"/>
        <v>1080</v>
      </c>
      <c r="N14" s="94">
        <f t="shared" si="10"/>
        <v>1080</v>
      </c>
      <c r="O14" s="94">
        <f t="shared" si="10"/>
        <v>1080</v>
      </c>
      <c r="P14" s="94">
        <f t="shared" si="7"/>
        <v>9720</v>
      </c>
      <c r="Q14" s="94" t="s">
        <v>83</v>
      </c>
      <c r="R14" s="94">
        <f>1*6*45*4</f>
        <v>1080</v>
      </c>
      <c r="S14" s="94">
        <f t="shared" ref="S14:AC14" si="13">1*6*45*4</f>
        <v>1080</v>
      </c>
      <c r="T14" s="94">
        <f t="shared" si="13"/>
        <v>1080</v>
      </c>
      <c r="U14" s="94">
        <f t="shared" si="13"/>
        <v>1080</v>
      </c>
      <c r="V14" s="94">
        <f t="shared" si="13"/>
        <v>1080</v>
      </c>
      <c r="W14" s="94">
        <f t="shared" si="13"/>
        <v>1080</v>
      </c>
      <c r="X14" s="94">
        <f t="shared" si="13"/>
        <v>1080</v>
      </c>
      <c r="Y14" s="94">
        <f t="shared" si="13"/>
        <v>1080</v>
      </c>
      <c r="Z14" s="94">
        <f t="shared" si="13"/>
        <v>1080</v>
      </c>
      <c r="AA14" s="94">
        <f t="shared" si="13"/>
        <v>1080</v>
      </c>
      <c r="AB14" s="94">
        <f t="shared" si="13"/>
        <v>1080</v>
      </c>
      <c r="AC14" s="94">
        <f t="shared" si="13"/>
        <v>1080</v>
      </c>
      <c r="AD14" s="94">
        <f>SUM(U14:AC14)</f>
        <v>9720</v>
      </c>
      <c r="AE14" s="94" t="s">
        <v>86</v>
      </c>
      <c r="AF14" s="46">
        <f>2*6*45*4</f>
        <v>2160</v>
      </c>
      <c r="AG14" s="46">
        <f t="shared" ref="AG14:AQ14" si="14">2*6*45*4</f>
        <v>2160</v>
      </c>
      <c r="AH14" s="46">
        <f t="shared" si="14"/>
        <v>2160</v>
      </c>
      <c r="AI14" s="46">
        <f t="shared" si="14"/>
        <v>2160</v>
      </c>
      <c r="AJ14" s="46">
        <f t="shared" si="14"/>
        <v>2160</v>
      </c>
      <c r="AK14" s="46">
        <f t="shared" si="14"/>
        <v>2160</v>
      </c>
      <c r="AL14" s="46">
        <f t="shared" si="14"/>
        <v>2160</v>
      </c>
      <c r="AM14" s="46">
        <f t="shared" si="14"/>
        <v>2160</v>
      </c>
      <c r="AN14" s="46">
        <f t="shared" si="14"/>
        <v>2160</v>
      </c>
      <c r="AO14" s="46">
        <f t="shared" si="14"/>
        <v>2160</v>
      </c>
      <c r="AP14" s="46">
        <f t="shared" si="14"/>
        <v>2160</v>
      </c>
      <c r="AQ14" s="46">
        <f t="shared" si="14"/>
        <v>2160</v>
      </c>
      <c r="AR14" s="94">
        <f>SUM(AI14:AQ14)</f>
        <v>19440</v>
      </c>
    </row>
    <row r="15" spans="1:44" ht="15.6" x14ac:dyDescent="0.3">
      <c r="B15" t="s">
        <v>58</v>
      </c>
      <c r="D15" s="47"/>
      <c r="E15" s="47"/>
      <c r="F15" s="47"/>
      <c r="G15" s="47"/>
      <c r="H15" s="95"/>
      <c r="I15" s="95"/>
      <c r="J15" s="95"/>
      <c r="K15" s="95"/>
      <c r="L15" s="95"/>
      <c r="M15" s="95"/>
      <c r="N15" s="95"/>
      <c r="O15" s="95"/>
      <c r="P15" s="95">
        <f t="shared" si="7"/>
        <v>0</v>
      </c>
      <c r="Q15" s="95" t="s">
        <v>84</v>
      </c>
      <c r="R15" s="95">
        <f>1*6*50*4</f>
        <v>1200</v>
      </c>
      <c r="S15" s="95">
        <f t="shared" ref="S15:AC15" si="15">1*6*50*4</f>
        <v>1200</v>
      </c>
      <c r="T15" s="95">
        <f t="shared" si="15"/>
        <v>1200</v>
      </c>
      <c r="U15" s="95">
        <f t="shared" si="15"/>
        <v>1200</v>
      </c>
      <c r="V15" s="95">
        <f t="shared" si="15"/>
        <v>1200</v>
      </c>
      <c r="W15" s="95">
        <f t="shared" si="15"/>
        <v>1200</v>
      </c>
      <c r="X15" s="95">
        <f t="shared" si="15"/>
        <v>1200</v>
      </c>
      <c r="Y15" s="95">
        <f t="shared" si="15"/>
        <v>1200</v>
      </c>
      <c r="Z15" s="95">
        <f t="shared" si="15"/>
        <v>1200</v>
      </c>
      <c r="AA15" s="95">
        <f t="shared" si="15"/>
        <v>1200</v>
      </c>
      <c r="AB15" s="95">
        <f t="shared" si="15"/>
        <v>1200</v>
      </c>
      <c r="AC15" s="95">
        <f t="shared" si="15"/>
        <v>1200</v>
      </c>
      <c r="AD15" s="95">
        <f>SUM(U15:AC15)</f>
        <v>10800</v>
      </c>
      <c r="AE15" s="95" t="s">
        <v>87</v>
      </c>
      <c r="AF15" s="47">
        <f>2*6*50*4</f>
        <v>2400</v>
      </c>
      <c r="AG15" s="47">
        <f t="shared" ref="AG15:AQ15" si="16">2*6*50*4</f>
        <v>2400</v>
      </c>
      <c r="AH15" s="47">
        <f t="shared" si="16"/>
        <v>2400</v>
      </c>
      <c r="AI15" s="47">
        <f t="shared" si="16"/>
        <v>2400</v>
      </c>
      <c r="AJ15" s="47">
        <f t="shared" si="16"/>
        <v>2400</v>
      </c>
      <c r="AK15" s="47">
        <f t="shared" si="16"/>
        <v>2400</v>
      </c>
      <c r="AL15" s="47">
        <f t="shared" si="16"/>
        <v>2400</v>
      </c>
      <c r="AM15" s="47">
        <f t="shared" si="16"/>
        <v>2400</v>
      </c>
      <c r="AN15" s="47">
        <f t="shared" si="16"/>
        <v>2400</v>
      </c>
      <c r="AO15" s="47">
        <f t="shared" si="16"/>
        <v>2400</v>
      </c>
      <c r="AP15" s="47">
        <f t="shared" si="16"/>
        <v>2400</v>
      </c>
      <c r="AQ15" s="47">
        <f t="shared" si="16"/>
        <v>2400</v>
      </c>
      <c r="AR15" s="95">
        <f>SUM(AI15:AQ15)</f>
        <v>21600</v>
      </c>
    </row>
    <row r="16" spans="1:44" x14ac:dyDescent="0.25">
      <c r="A16" s="101" t="s">
        <v>30</v>
      </c>
      <c r="B16" s="20"/>
      <c r="C16" s="20"/>
      <c r="D16" s="48">
        <f t="shared" ref="D16:O16" si="17">SUM(D10:D15)</f>
        <v>0</v>
      </c>
      <c r="E16" s="48">
        <f t="shared" si="17"/>
        <v>0</v>
      </c>
      <c r="F16" s="48">
        <f t="shared" si="17"/>
        <v>0</v>
      </c>
      <c r="G16" s="48">
        <f t="shared" si="17"/>
        <v>2840</v>
      </c>
      <c r="H16" s="48">
        <f t="shared" si="17"/>
        <v>2840</v>
      </c>
      <c r="I16" s="48">
        <f t="shared" si="17"/>
        <v>2840</v>
      </c>
      <c r="J16" s="48">
        <f t="shared" si="17"/>
        <v>2840</v>
      </c>
      <c r="K16" s="48">
        <f t="shared" si="17"/>
        <v>2840</v>
      </c>
      <c r="L16" s="48">
        <f t="shared" si="17"/>
        <v>2840</v>
      </c>
      <c r="M16" s="48">
        <f t="shared" si="17"/>
        <v>2840</v>
      </c>
      <c r="N16" s="48">
        <f t="shared" si="17"/>
        <v>2840</v>
      </c>
      <c r="O16" s="48">
        <f t="shared" si="17"/>
        <v>2840</v>
      </c>
      <c r="P16" s="48">
        <f>SUM(P10:P15)</f>
        <v>25560</v>
      </c>
      <c r="Q16" s="48"/>
      <c r="R16" s="48">
        <f t="shared" ref="R16:AD16" si="18">SUM(R10:R15)</f>
        <v>4600</v>
      </c>
      <c r="S16" s="48">
        <f t="shared" si="18"/>
        <v>4600</v>
      </c>
      <c r="T16" s="48">
        <f t="shared" si="18"/>
        <v>4600</v>
      </c>
      <c r="U16" s="48">
        <f t="shared" si="18"/>
        <v>4600</v>
      </c>
      <c r="V16" s="48">
        <f t="shared" si="18"/>
        <v>4600</v>
      </c>
      <c r="W16" s="48">
        <f t="shared" si="18"/>
        <v>4600</v>
      </c>
      <c r="X16" s="48">
        <f t="shared" si="18"/>
        <v>4600</v>
      </c>
      <c r="Y16" s="48">
        <f t="shared" si="18"/>
        <v>4600</v>
      </c>
      <c r="Z16" s="48">
        <f t="shared" si="18"/>
        <v>4600</v>
      </c>
      <c r="AA16" s="48">
        <f t="shared" si="18"/>
        <v>4600</v>
      </c>
      <c r="AB16" s="48">
        <f t="shared" si="18"/>
        <v>4600</v>
      </c>
      <c r="AC16" s="48">
        <f t="shared" si="18"/>
        <v>4600</v>
      </c>
      <c r="AD16" s="48">
        <f t="shared" si="18"/>
        <v>41400</v>
      </c>
      <c r="AE16" s="48"/>
      <c r="AF16" s="48">
        <f>SUM(AF10:AF15)</f>
        <v>8080</v>
      </c>
      <c r="AG16" s="48">
        <f t="shared" ref="AG16:AR16" si="19">SUM(AG10:AG15)</f>
        <v>8080</v>
      </c>
      <c r="AH16" s="48">
        <f t="shared" si="19"/>
        <v>8080</v>
      </c>
      <c r="AI16" s="48">
        <f t="shared" si="19"/>
        <v>8080</v>
      </c>
      <c r="AJ16" s="48">
        <f t="shared" si="19"/>
        <v>8080</v>
      </c>
      <c r="AK16" s="48">
        <f t="shared" si="19"/>
        <v>8080</v>
      </c>
      <c r="AL16" s="48">
        <f t="shared" si="19"/>
        <v>8080</v>
      </c>
      <c r="AM16" s="48">
        <f t="shared" si="19"/>
        <v>8080</v>
      </c>
      <c r="AN16" s="48">
        <f t="shared" si="19"/>
        <v>8080</v>
      </c>
      <c r="AO16" s="48">
        <f t="shared" si="19"/>
        <v>8080</v>
      </c>
      <c r="AP16" s="48">
        <f t="shared" si="19"/>
        <v>8080</v>
      </c>
      <c r="AQ16" s="48">
        <f t="shared" si="19"/>
        <v>8080</v>
      </c>
      <c r="AR16" s="48">
        <f t="shared" si="19"/>
        <v>72720</v>
      </c>
    </row>
    <row r="17" spans="1:44" x14ac:dyDescent="0.25">
      <c r="A17" s="19" t="s">
        <v>31</v>
      </c>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R17" s="94"/>
    </row>
    <row r="18" spans="1:44" x14ac:dyDescent="0.25">
      <c r="B18" s="16" t="s">
        <v>32</v>
      </c>
      <c r="D18" s="46"/>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R18" s="94"/>
    </row>
    <row r="19" spans="1:44" hidden="1" x14ac:dyDescent="0.25">
      <c r="B19" s="16" t="s">
        <v>76</v>
      </c>
      <c r="D19" s="46"/>
      <c r="E19" s="46"/>
      <c r="F19" s="46"/>
      <c r="G19" s="46">
        <v>0</v>
      </c>
      <c r="H19" s="46">
        <f t="shared" ref="H19:O19" si="20">G19</f>
        <v>0</v>
      </c>
      <c r="I19" s="46">
        <f t="shared" si="20"/>
        <v>0</v>
      </c>
      <c r="J19" s="46">
        <f t="shared" si="20"/>
        <v>0</v>
      </c>
      <c r="K19" s="46">
        <f t="shared" si="20"/>
        <v>0</v>
      </c>
      <c r="L19" s="46">
        <f t="shared" si="20"/>
        <v>0</v>
      </c>
      <c r="M19" s="46">
        <f t="shared" si="20"/>
        <v>0</v>
      </c>
      <c r="N19" s="46">
        <f t="shared" si="20"/>
        <v>0</v>
      </c>
      <c r="O19" s="46">
        <f t="shared" si="20"/>
        <v>0</v>
      </c>
      <c r="P19" s="46">
        <f t="shared" ref="P19:P39" si="21">SUM(G19:O19)</f>
        <v>0</v>
      </c>
      <c r="Q19" s="46"/>
      <c r="R19" s="46">
        <f>O19</f>
        <v>0</v>
      </c>
      <c r="S19" s="46">
        <f>R19</f>
        <v>0</v>
      </c>
      <c r="T19" s="46">
        <f t="shared" ref="T19:AC34" si="22">R19</f>
        <v>0</v>
      </c>
      <c r="U19" s="46">
        <f t="shared" si="22"/>
        <v>0</v>
      </c>
      <c r="V19" s="46">
        <f t="shared" si="22"/>
        <v>0</v>
      </c>
      <c r="W19" s="46">
        <f t="shared" si="22"/>
        <v>0</v>
      </c>
      <c r="X19" s="46">
        <f t="shared" si="22"/>
        <v>0</v>
      </c>
      <c r="Y19" s="46">
        <f t="shared" si="22"/>
        <v>0</v>
      </c>
      <c r="Z19" s="46">
        <f t="shared" si="22"/>
        <v>0</v>
      </c>
      <c r="AA19" s="46">
        <f t="shared" si="22"/>
        <v>0</v>
      </c>
      <c r="AB19" s="46">
        <f t="shared" si="22"/>
        <v>0</v>
      </c>
      <c r="AC19" s="46">
        <f>AB19</f>
        <v>0</v>
      </c>
      <c r="AD19" s="46">
        <f>SUM(R19:AC19)</f>
        <v>0</v>
      </c>
      <c r="AF19" s="44">
        <f>AC19</f>
        <v>0</v>
      </c>
      <c r="AG19" s="44">
        <f>AF19</f>
        <v>0</v>
      </c>
      <c r="AH19" s="44">
        <f t="shared" ref="AH19:AQ22" si="23">AF19</f>
        <v>0</v>
      </c>
      <c r="AI19" s="44">
        <f t="shared" si="23"/>
        <v>0</v>
      </c>
      <c r="AJ19" s="44">
        <f t="shared" si="23"/>
        <v>0</v>
      </c>
      <c r="AK19" s="44">
        <f t="shared" si="23"/>
        <v>0</v>
      </c>
      <c r="AL19" s="44">
        <f t="shared" si="23"/>
        <v>0</v>
      </c>
      <c r="AM19" s="44">
        <f t="shared" si="23"/>
        <v>0</v>
      </c>
      <c r="AN19" s="44">
        <f t="shared" si="23"/>
        <v>0</v>
      </c>
      <c r="AO19" s="44">
        <f t="shared" si="23"/>
        <v>0</v>
      </c>
      <c r="AP19" s="44">
        <f t="shared" si="23"/>
        <v>0</v>
      </c>
      <c r="AQ19" s="44">
        <f t="shared" si="23"/>
        <v>0</v>
      </c>
      <c r="AR19" s="46">
        <f>SUM(AF19:AQ19)</f>
        <v>0</v>
      </c>
    </row>
    <row r="20" spans="1:44" hidden="1" x14ac:dyDescent="0.25">
      <c r="B20" s="16" t="s">
        <v>101</v>
      </c>
      <c r="D20" s="46"/>
      <c r="E20" s="46"/>
      <c r="F20" s="46"/>
      <c r="G20" s="46"/>
      <c r="H20" s="46"/>
      <c r="I20" s="46"/>
      <c r="J20" s="46"/>
      <c r="K20" s="46"/>
      <c r="L20" s="46"/>
      <c r="M20" s="46"/>
      <c r="N20" s="46"/>
      <c r="O20" s="46"/>
      <c r="P20" s="46">
        <f t="shared" si="21"/>
        <v>0</v>
      </c>
      <c r="Q20" s="46"/>
      <c r="R20" s="46">
        <f t="shared" ref="R20:R39" si="24">O20</f>
        <v>0</v>
      </c>
      <c r="S20" s="46">
        <f t="shared" ref="S20:S39" si="25">R20</f>
        <v>0</v>
      </c>
      <c r="T20" s="46">
        <f t="shared" si="22"/>
        <v>0</v>
      </c>
      <c r="U20" s="46">
        <f t="shared" si="22"/>
        <v>0</v>
      </c>
      <c r="V20" s="46">
        <f t="shared" si="22"/>
        <v>0</v>
      </c>
      <c r="W20" s="46">
        <f t="shared" si="22"/>
        <v>0</v>
      </c>
      <c r="X20" s="46">
        <f t="shared" si="22"/>
        <v>0</v>
      </c>
      <c r="Y20" s="46">
        <f t="shared" si="22"/>
        <v>0</v>
      </c>
      <c r="Z20" s="46">
        <f t="shared" si="22"/>
        <v>0</v>
      </c>
      <c r="AA20" s="46">
        <f t="shared" si="22"/>
        <v>0</v>
      </c>
      <c r="AB20" s="46">
        <f t="shared" si="22"/>
        <v>0</v>
      </c>
      <c r="AC20" s="46">
        <f t="shared" ref="AC20:AQ39" si="26">AB20</f>
        <v>0</v>
      </c>
      <c r="AD20" s="46">
        <f t="shared" ref="AD20:AD39" si="27">SUM(R20:AC20)</f>
        <v>0</v>
      </c>
      <c r="AF20" s="44">
        <f t="shared" ref="AF20:AF39" si="28">AC20</f>
        <v>0</v>
      </c>
      <c r="AG20" s="44">
        <f t="shared" ref="AG20:AG39" si="29">AF20</f>
        <v>0</v>
      </c>
      <c r="AH20" s="44">
        <f t="shared" si="23"/>
        <v>0</v>
      </c>
      <c r="AI20" s="44">
        <f t="shared" si="23"/>
        <v>0</v>
      </c>
      <c r="AJ20" s="44">
        <f t="shared" si="23"/>
        <v>0</v>
      </c>
      <c r="AK20" s="44">
        <f t="shared" si="23"/>
        <v>0</v>
      </c>
      <c r="AL20" s="44">
        <f t="shared" si="23"/>
        <v>0</v>
      </c>
      <c r="AM20" s="44">
        <f t="shared" si="23"/>
        <v>0</v>
      </c>
      <c r="AN20" s="44">
        <f t="shared" si="23"/>
        <v>0</v>
      </c>
      <c r="AO20" s="44">
        <f t="shared" si="23"/>
        <v>0</v>
      </c>
      <c r="AP20" s="44">
        <f t="shared" si="23"/>
        <v>0</v>
      </c>
      <c r="AQ20" s="44">
        <f t="shared" si="23"/>
        <v>0</v>
      </c>
      <c r="AR20" s="46">
        <f t="shared" ref="AR20:AR38" si="30">SUM(AF20:AQ20)</f>
        <v>0</v>
      </c>
    </row>
    <row r="21" spans="1:44" x14ac:dyDescent="0.25">
      <c r="B21" s="16" t="s">
        <v>53</v>
      </c>
      <c r="D21" s="46"/>
      <c r="E21" s="46"/>
      <c r="F21" s="46"/>
      <c r="G21" s="46">
        <v>200</v>
      </c>
      <c r="H21" s="46">
        <f t="shared" ref="H21:O39" si="31">G21</f>
        <v>200</v>
      </c>
      <c r="I21" s="46">
        <f t="shared" si="31"/>
        <v>200</v>
      </c>
      <c r="J21" s="46">
        <f t="shared" si="31"/>
        <v>200</v>
      </c>
      <c r="K21" s="46">
        <f t="shared" si="31"/>
        <v>200</v>
      </c>
      <c r="L21" s="46">
        <f t="shared" si="31"/>
        <v>200</v>
      </c>
      <c r="M21" s="46">
        <f t="shared" si="31"/>
        <v>200</v>
      </c>
      <c r="N21" s="46">
        <f t="shared" si="31"/>
        <v>200</v>
      </c>
      <c r="O21" s="46">
        <f t="shared" si="31"/>
        <v>200</v>
      </c>
      <c r="P21" s="46">
        <f t="shared" si="21"/>
        <v>1800</v>
      </c>
      <c r="Q21" s="46"/>
      <c r="R21" s="46">
        <f t="shared" si="24"/>
        <v>200</v>
      </c>
      <c r="S21" s="46">
        <f t="shared" si="25"/>
        <v>200</v>
      </c>
      <c r="T21" s="46">
        <f t="shared" si="22"/>
        <v>200</v>
      </c>
      <c r="U21" s="46">
        <f t="shared" si="22"/>
        <v>200</v>
      </c>
      <c r="V21" s="46">
        <f t="shared" si="22"/>
        <v>200</v>
      </c>
      <c r="W21" s="46">
        <f t="shared" si="22"/>
        <v>200</v>
      </c>
      <c r="X21" s="46">
        <f t="shared" si="22"/>
        <v>200</v>
      </c>
      <c r="Y21" s="46">
        <f t="shared" si="22"/>
        <v>200</v>
      </c>
      <c r="Z21" s="46">
        <f t="shared" si="22"/>
        <v>200</v>
      </c>
      <c r="AA21" s="46">
        <f t="shared" si="22"/>
        <v>200</v>
      </c>
      <c r="AB21" s="46">
        <f t="shared" si="22"/>
        <v>200</v>
      </c>
      <c r="AC21" s="46">
        <f t="shared" si="22"/>
        <v>200</v>
      </c>
      <c r="AD21" s="46">
        <f t="shared" si="27"/>
        <v>2400</v>
      </c>
      <c r="AE21" s="46"/>
      <c r="AF21" s="46">
        <f t="shared" si="28"/>
        <v>200</v>
      </c>
      <c r="AG21" s="44">
        <f t="shared" si="29"/>
        <v>200</v>
      </c>
      <c r="AH21" s="46">
        <f t="shared" si="23"/>
        <v>200</v>
      </c>
      <c r="AI21" s="46">
        <f t="shared" si="23"/>
        <v>200</v>
      </c>
      <c r="AJ21" s="46">
        <f t="shared" si="23"/>
        <v>200</v>
      </c>
      <c r="AK21" s="46">
        <f t="shared" si="23"/>
        <v>200</v>
      </c>
      <c r="AL21" s="46">
        <f t="shared" si="23"/>
        <v>200</v>
      </c>
      <c r="AM21" s="46">
        <f t="shared" si="23"/>
        <v>200</v>
      </c>
      <c r="AN21" s="46">
        <f t="shared" si="23"/>
        <v>200</v>
      </c>
      <c r="AO21" s="46">
        <f t="shared" si="23"/>
        <v>200</v>
      </c>
      <c r="AP21" s="46">
        <f t="shared" si="23"/>
        <v>200</v>
      </c>
      <c r="AQ21" s="46">
        <f t="shared" si="23"/>
        <v>200</v>
      </c>
      <c r="AR21" s="46">
        <f t="shared" si="30"/>
        <v>2400</v>
      </c>
    </row>
    <row r="22" spans="1:44" x14ac:dyDescent="0.25">
      <c r="B22" s="16" t="s">
        <v>74</v>
      </c>
      <c r="D22" s="46"/>
      <c r="E22" s="46"/>
      <c r="F22" s="46"/>
      <c r="G22" s="29">
        <v>0</v>
      </c>
      <c r="H22" s="46">
        <f t="shared" si="31"/>
        <v>0</v>
      </c>
      <c r="I22" s="46">
        <f t="shared" si="31"/>
        <v>0</v>
      </c>
      <c r="J22" s="46">
        <f t="shared" si="31"/>
        <v>0</v>
      </c>
      <c r="K22" s="46">
        <f t="shared" si="31"/>
        <v>0</v>
      </c>
      <c r="L22" s="46">
        <f t="shared" si="31"/>
        <v>0</v>
      </c>
      <c r="M22" s="46">
        <f t="shared" si="31"/>
        <v>0</v>
      </c>
      <c r="N22" s="46">
        <f t="shared" si="31"/>
        <v>0</v>
      </c>
      <c r="O22" s="46">
        <f t="shared" si="31"/>
        <v>0</v>
      </c>
      <c r="P22" s="46">
        <f t="shared" si="21"/>
        <v>0</v>
      </c>
      <c r="Q22" s="46"/>
      <c r="R22" s="46">
        <f t="shared" si="24"/>
        <v>0</v>
      </c>
      <c r="S22" s="46">
        <f t="shared" si="25"/>
        <v>0</v>
      </c>
      <c r="T22" s="46">
        <f t="shared" si="22"/>
        <v>0</v>
      </c>
      <c r="U22" s="46">
        <f t="shared" si="22"/>
        <v>0</v>
      </c>
      <c r="V22" s="46">
        <f t="shared" si="22"/>
        <v>0</v>
      </c>
      <c r="W22" s="46">
        <f t="shared" si="22"/>
        <v>0</v>
      </c>
      <c r="X22" s="46">
        <f t="shared" si="22"/>
        <v>0</v>
      </c>
      <c r="Y22" s="46">
        <f t="shared" si="22"/>
        <v>0</v>
      </c>
      <c r="Z22" s="46">
        <f t="shared" si="22"/>
        <v>0</v>
      </c>
      <c r="AA22" s="46">
        <f t="shared" si="22"/>
        <v>0</v>
      </c>
      <c r="AB22" s="46">
        <f t="shared" si="22"/>
        <v>0</v>
      </c>
      <c r="AC22" s="46">
        <f t="shared" si="26"/>
        <v>0</v>
      </c>
      <c r="AD22" s="46">
        <f t="shared" si="27"/>
        <v>0</v>
      </c>
      <c r="AF22" s="46">
        <f t="shared" si="28"/>
        <v>0</v>
      </c>
      <c r="AG22" s="44">
        <f t="shared" si="29"/>
        <v>0</v>
      </c>
      <c r="AH22" s="44">
        <f t="shared" si="23"/>
        <v>0</v>
      </c>
      <c r="AI22" s="44">
        <f t="shared" si="23"/>
        <v>0</v>
      </c>
      <c r="AJ22" s="44">
        <f t="shared" si="23"/>
        <v>0</v>
      </c>
      <c r="AK22" s="44">
        <f t="shared" si="23"/>
        <v>0</v>
      </c>
      <c r="AL22" s="44">
        <f t="shared" si="23"/>
        <v>0</v>
      </c>
      <c r="AM22" s="44">
        <f t="shared" si="23"/>
        <v>0</v>
      </c>
      <c r="AN22" s="44">
        <f t="shared" si="23"/>
        <v>0</v>
      </c>
      <c r="AO22" s="44">
        <f t="shared" si="23"/>
        <v>0</v>
      </c>
      <c r="AP22" s="44">
        <f t="shared" si="23"/>
        <v>0</v>
      </c>
      <c r="AQ22" s="44">
        <f t="shared" si="23"/>
        <v>0</v>
      </c>
      <c r="AR22" s="46">
        <f t="shared" si="30"/>
        <v>0</v>
      </c>
    </row>
    <row r="23" spans="1:44" x14ac:dyDescent="0.25">
      <c r="B23" s="16" t="s">
        <v>33</v>
      </c>
      <c r="D23" s="46"/>
      <c r="E23" s="46"/>
      <c r="F23" s="46"/>
      <c r="G23" s="29">
        <v>65</v>
      </c>
      <c r="H23" s="46">
        <f t="shared" si="31"/>
        <v>65</v>
      </c>
      <c r="I23" s="46">
        <f t="shared" si="31"/>
        <v>65</v>
      </c>
      <c r="J23" s="46">
        <f t="shared" si="31"/>
        <v>65</v>
      </c>
      <c r="K23" s="46">
        <f t="shared" si="31"/>
        <v>65</v>
      </c>
      <c r="L23" s="46">
        <f t="shared" si="31"/>
        <v>65</v>
      </c>
      <c r="M23" s="46">
        <f t="shared" si="31"/>
        <v>65</v>
      </c>
      <c r="N23" s="46">
        <f t="shared" si="31"/>
        <v>65</v>
      </c>
      <c r="O23" s="46">
        <f t="shared" si="31"/>
        <v>65</v>
      </c>
      <c r="P23" s="46">
        <f t="shared" si="21"/>
        <v>585</v>
      </c>
      <c r="Q23" s="46"/>
      <c r="R23" s="46">
        <f t="shared" si="24"/>
        <v>65</v>
      </c>
      <c r="S23" s="46">
        <f t="shared" si="25"/>
        <v>65</v>
      </c>
      <c r="T23" s="46">
        <f t="shared" si="22"/>
        <v>65</v>
      </c>
      <c r="U23" s="46">
        <f t="shared" si="22"/>
        <v>65</v>
      </c>
      <c r="V23" s="46">
        <f t="shared" si="22"/>
        <v>65</v>
      </c>
      <c r="W23" s="46">
        <f t="shared" si="22"/>
        <v>65</v>
      </c>
      <c r="X23" s="46">
        <f t="shared" si="22"/>
        <v>65</v>
      </c>
      <c r="Y23" s="46">
        <f t="shared" si="22"/>
        <v>65</v>
      </c>
      <c r="Z23" s="46">
        <f t="shared" si="22"/>
        <v>65</v>
      </c>
      <c r="AA23" s="46">
        <f t="shared" si="22"/>
        <v>65</v>
      </c>
      <c r="AB23" s="46">
        <f t="shared" si="22"/>
        <v>65</v>
      </c>
      <c r="AC23" s="46">
        <f t="shared" si="26"/>
        <v>65</v>
      </c>
      <c r="AD23" s="46">
        <f t="shared" si="27"/>
        <v>780</v>
      </c>
      <c r="AE23" s="46"/>
      <c r="AF23" s="46">
        <f t="shared" si="28"/>
        <v>65</v>
      </c>
      <c r="AG23" s="44">
        <f t="shared" si="29"/>
        <v>65</v>
      </c>
      <c r="AH23" s="46">
        <f t="shared" si="26"/>
        <v>65</v>
      </c>
      <c r="AI23" s="46">
        <f t="shared" si="26"/>
        <v>65</v>
      </c>
      <c r="AJ23" s="46">
        <f t="shared" si="26"/>
        <v>65</v>
      </c>
      <c r="AK23" s="46">
        <f t="shared" si="26"/>
        <v>65</v>
      </c>
      <c r="AL23" s="46">
        <f t="shared" si="26"/>
        <v>65</v>
      </c>
      <c r="AM23" s="46">
        <f t="shared" si="26"/>
        <v>65</v>
      </c>
      <c r="AN23" s="46">
        <f t="shared" si="26"/>
        <v>65</v>
      </c>
      <c r="AO23" s="46">
        <f t="shared" si="26"/>
        <v>65</v>
      </c>
      <c r="AP23" s="46">
        <f t="shared" si="26"/>
        <v>65</v>
      </c>
      <c r="AQ23" s="46">
        <f t="shared" si="26"/>
        <v>65</v>
      </c>
      <c r="AR23" s="46">
        <f t="shared" si="30"/>
        <v>780</v>
      </c>
    </row>
    <row r="24" spans="1:44" x14ac:dyDescent="0.25">
      <c r="B24" s="16" t="s">
        <v>73</v>
      </c>
      <c r="D24" s="46"/>
      <c r="E24" s="46"/>
      <c r="F24" s="46"/>
      <c r="G24" s="29">
        <v>0</v>
      </c>
      <c r="H24" s="46">
        <f t="shared" si="31"/>
        <v>0</v>
      </c>
      <c r="I24" s="46">
        <f t="shared" si="31"/>
        <v>0</v>
      </c>
      <c r="J24" s="46">
        <f t="shared" si="31"/>
        <v>0</v>
      </c>
      <c r="K24" s="46">
        <f t="shared" si="31"/>
        <v>0</v>
      </c>
      <c r="L24" s="46">
        <f t="shared" si="31"/>
        <v>0</v>
      </c>
      <c r="M24" s="46">
        <f t="shared" si="31"/>
        <v>0</v>
      </c>
      <c r="N24" s="46">
        <f t="shared" si="31"/>
        <v>0</v>
      </c>
      <c r="O24" s="46">
        <f t="shared" si="31"/>
        <v>0</v>
      </c>
      <c r="P24" s="46">
        <f t="shared" si="21"/>
        <v>0</v>
      </c>
      <c r="Q24" s="46"/>
      <c r="R24" s="46">
        <f t="shared" si="24"/>
        <v>0</v>
      </c>
      <c r="S24" s="46">
        <f t="shared" si="25"/>
        <v>0</v>
      </c>
      <c r="T24" s="46">
        <f t="shared" si="22"/>
        <v>0</v>
      </c>
      <c r="U24" s="46">
        <f t="shared" si="22"/>
        <v>0</v>
      </c>
      <c r="V24" s="46">
        <f t="shared" si="22"/>
        <v>0</v>
      </c>
      <c r="W24" s="46">
        <f t="shared" si="22"/>
        <v>0</v>
      </c>
      <c r="X24" s="46">
        <f t="shared" si="22"/>
        <v>0</v>
      </c>
      <c r="Y24" s="46">
        <f t="shared" si="22"/>
        <v>0</v>
      </c>
      <c r="Z24" s="46">
        <f t="shared" si="22"/>
        <v>0</v>
      </c>
      <c r="AA24" s="46">
        <f t="shared" si="22"/>
        <v>0</v>
      </c>
      <c r="AB24" s="46">
        <f t="shared" si="22"/>
        <v>0</v>
      </c>
      <c r="AC24" s="46">
        <f t="shared" si="26"/>
        <v>0</v>
      </c>
      <c r="AD24" s="46">
        <f t="shared" si="27"/>
        <v>0</v>
      </c>
      <c r="AE24" s="46"/>
      <c r="AF24" s="46">
        <f t="shared" si="28"/>
        <v>0</v>
      </c>
      <c r="AG24" s="44">
        <f t="shared" si="29"/>
        <v>0</v>
      </c>
      <c r="AH24" s="46">
        <f t="shared" si="26"/>
        <v>0</v>
      </c>
      <c r="AI24" s="46">
        <f t="shared" si="26"/>
        <v>0</v>
      </c>
      <c r="AJ24" s="46">
        <f t="shared" si="26"/>
        <v>0</v>
      </c>
      <c r="AK24" s="46">
        <f t="shared" si="26"/>
        <v>0</v>
      </c>
      <c r="AL24" s="46">
        <f t="shared" si="26"/>
        <v>0</v>
      </c>
      <c r="AM24" s="46">
        <f t="shared" si="26"/>
        <v>0</v>
      </c>
      <c r="AN24" s="46">
        <f t="shared" si="26"/>
        <v>0</v>
      </c>
      <c r="AO24" s="46">
        <f t="shared" si="26"/>
        <v>0</v>
      </c>
      <c r="AP24" s="46">
        <f t="shared" si="26"/>
        <v>0</v>
      </c>
      <c r="AQ24" s="46">
        <f t="shared" si="26"/>
        <v>0</v>
      </c>
      <c r="AR24" s="46">
        <f t="shared" si="30"/>
        <v>0</v>
      </c>
    </row>
    <row r="25" spans="1:44" x14ac:dyDescent="0.25">
      <c r="B25" s="16" t="s">
        <v>72</v>
      </c>
      <c r="D25" s="46"/>
      <c r="E25" s="46"/>
      <c r="F25" s="46"/>
      <c r="G25" s="29">
        <v>0</v>
      </c>
      <c r="H25" s="46">
        <f t="shared" si="31"/>
        <v>0</v>
      </c>
      <c r="I25" s="46">
        <f t="shared" si="31"/>
        <v>0</v>
      </c>
      <c r="J25" s="46">
        <f t="shared" si="31"/>
        <v>0</v>
      </c>
      <c r="K25" s="46">
        <f t="shared" si="31"/>
        <v>0</v>
      </c>
      <c r="L25" s="46">
        <f t="shared" si="31"/>
        <v>0</v>
      </c>
      <c r="M25" s="46">
        <f t="shared" si="31"/>
        <v>0</v>
      </c>
      <c r="N25" s="46">
        <f t="shared" si="31"/>
        <v>0</v>
      </c>
      <c r="O25" s="46">
        <f t="shared" si="31"/>
        <v>0</v>
      </c>
      <c r="P25" s="46">
        <f t="shared" si="21"/>
        <v>0</v>
      </c>
      <c r="Q25" s="46"/>
      <c r="R25" s="46">
        <f t="shared" si="24"/>
        <v>0</v>
      </c>
      <c r="S25" s="46">
        <f t="shared" si="25"/>
        <v>0</v>
      </c>
      <c r="T25" s="46">
        <f t="shared" si="22"/>
        <v>0</v>
      </c>
      <c r="U25" s="46">
        <f t="shared" si="22"/>
        <v>0</v>
      </c>
      <c r="V25" s="46">
        <f t="shared" si="22"/>
        <v>0</v>
      </c>
      <c r="W25" s="46">
        <f t="shared" si="22"/>
        <v>0</v>
      </c>
      <c r="X25" s="46">
        <f t="shared" si="22"/>
        <v>0</v>
      </c>
      <c r="Y25" s="46">
        <f t="shared" si="22"/>
        <v>0</v>
      </c>
      <c r="Z25" s="46">
        <f t="shared" si="22"/>
        <v>0</v>
      </c>
      <c r="AA25" s="46">
        <f t="shared" si="22"/>
        <v>0</v>
      </c>
      <c r="AB25" s="46">
        <f t="shared" si="22"/>
        <v>0</v>
      </c>
      <c r="AC25" s="46">
        <f t="shared" si="26"/>
        <v>0</v>
      </c>
      <c r="AD25" s="46">
        <f t="shared" si="27"/>
        <v>0</v>
      </c>
      <c r="AE25" s="46"/>
      <c r="AF25" s="46">
        <f t="shared" si="28"/>
        <v>0</v>
      </c>
      <c r="AG25" s="44">
        <f t="shared" si="29"/>
        <v>0</v>
      </c>
      <c r="AH25" s="46">
        <f t="shared" si="26"/>
        <v>0</v>
      </c>
      <c r="AI25" s="46">
        <f t="shared" si="26"/>
        <v>0</v>
      </c>
      <c r="AJ25" s="46">
        <f t="shared" si="26"/>
        <v>0</v>
      </c>
      <c r="AK25" s="46">
        <f t="shared" si="26"/>
        <v>0</v>
      </c>
      <c r="AL25" s="46">
        <f t="shared" si="26"/>
        <v>0</v>
      </c>
      <c r="AM25" s="46">
        <f t="shared" si="26"/>
        <v>0</v>
      </c>
      <c r="AN25" s="46">
        <f t="shared" si="26"/>
        <v>0</v>
      </c>
      <c r="AO25" s="46">
        <f t="shared" si="26"/>
        <v>0</v>
      </c>
      <c r="AP25" s="46">
        <f t="shared" si="26"/>
        <v>0</v>
      </c>
      <c r="AQ25" s="46">
        <f t="shared" si="26"/>
        <v>0</v>
      </c>
      <c r="AR25" s="46">
        <f t="shared" si="30"/>
        <v>0</v>
      </c>
    </row>
    <row r="26" spans="1:44" x14ac:dyDescent="0.25">
      <c r="B26" s="16" t="s">
        <v>71</v>
      </c>
      <c r="D26" s="46"/>
      <c r="E26" s="46"/>
      <c r="F26" s="46"/>
      <c r="G26" s="29">
        <v>250</v>
      </c>
      <c r="H26" s="46">
        <f t="shared" si="31"/>
        <v>250</v>
      </c>
      <c r="I26" s="46">
        <f t="shared" si="31"/>
        <v>250</v>
      </c>
      <c r="J26" s="46">
        <f t="shared" si="31"/>
        <v>250</v>
      </c>
      <c r="K26" s="46">
        <f t="shared" si="31"/>
        <v>250</v>
      </c>
      <c r="L26" s="46">
        <f t="shared" si="31"/>
        <v>250</v>
      </c>
      <c r="M26" s="46">
        <f t="shared" si="31"/>
        <v>250</v>
      </c>
      <c r="N26" s="46">
        <f t="shared" si="31"/>
        <v>250</v>
      </c>
      <c r="O26" s="46">
        <f t="shared" si="31"/>
        <v>250</v>
      </c>
      <c r="P26" s="46">
        <f t="shared" si="21"/>
        <v>2250</v>
      </c>
      <c r="Q26" s="46"/>
      <c r="R26" s="46">
        <f t="shared" si="24"/>
        <v>250</v>
      </c>
      <c r="S26" s="46">
        <f t="shared" si="25"/>
        <v>250</v>
      </c>
      <c r="T26" s="46">
        <f t="shared" si="22"/>
        <v>250</v>
      </c>
      <c r="U26" s="46">
        <f t="shared" si="22"/>
        <v>250</v>
      </c>
      <c r="V26" s="46">
        <f t="shared" si="22"/>
        <v>250</v>
      </c>
      <c r="W26" s="46">
        <f t="shared" si="22"/>
        <v>250</v>
      </c>
      <c r="X26" s="46">
        <f t="shared" si="22"/>
        <v>250</v>
      </c>
      <c r="Y26" s="46">
        <f t="shared" si="22"/>
        <v>250</v>
      </c>
      <c r="Z26" s="46">
        <f t="shared" si="22"/>
        <v>250</v>
      </c>
      <c r="AA26" s="46">
        <f t="shared" si="22"/>
        <v>250</v>
      </c>
      <c r="AB26" s="46">
        <f t="shared" si="22"/>
        <v>250</v>
      </c>
      <c r="AC26" s="46">
        <f t="shared" si="26"/>
        <v>250</v>
      </c>
      <c r="AD26" s="46">
        <f t="shared" si="27"/>
        <v>3000</v>
      </c>
      <c r="AE26" s="46"/>
      <c r="AF26" s="46">
        <f t="shared" si="28"/>
        <v>250</v>
      </c>
      <c r="AG26" s="44">
        <f t="shared" si="29"/>
        <v>250</v>
      </c>
      <c r="AH26" s="46">
        <f t="shared" si="26"/>
        <v>250</v>
      </c>
      <c r="AI26" s="46">
        <f t="shared" si="26"/>
        <v>250</v>
      </c>
      <c r="AJ26" s="46">
        <f t="shared" si="26"/>
        <v>250</v>
      </c>
      <c r="AK26" s="46">
        <f t="shared" si="26"/>
        <v>250</v>
      </c>
      <c r="AL26" s="46">
        <f t="shared" si="26"/>
        <v>250</v>
      </c>
      <c r="AM26" s="46">
        <f t="shared" si="26"/>
        <v>250</v>
      </c>
      <c r="AN26" s="46">
        <f t="shared" si="26"/>
        <v>250</v>
      </c>
      <c r="AO26" s="46">
        <f t="shared" si="26"/>
        <v>250</v>
      </c>
      <c r="AP26" s="46">
        <f t="shared" si="26"/>
        <v>250</v>
      </c>
      <c r="AQ26" s="46">
        <f t="shared" si="26"/>
        <v>250</v>
      </c>
      <c r="AR26" s="46">
        <f t="shared" si="30"/>
        <v>3000</v>
      </c>
    </row>
    <row r="27" spans="1:44" ht="15" x14ac:dyDescent="0.35">
      <c r="A27" s="32" t="s">
        <v>70</v>
      </c>
      <c r="B27" s="31" t="s">
        <v>61</v>
      </c>
      <c r="D27" s="46"/>
      <c r="E27" s="46"/>
      <c r="F27" s="46"/>
      <c r="G27" s="29">
        <f>104*10%</f>
        <v>10.4</v>
      </c>
      <c r="H27" s="46">
        <f t="shared" si="31"/>
        <v>10.4</v>
      </c>
      <c r="I27" s="46">
        <f t="shared" si="31"/>
        <v>10.4</v>
      </c>
      <c r="J27" s="46">
        <f t="shared" si="31"/>
        <v>10.4</v>
      </c>
      <c r="K27" s="46">
        <f t="shared" si="31"/>
        <v>10.4</v>
      </c>
      <c r="L27" s="46">
        <f t="shared" si="31"/>
        <v>10.4</v>
      </c>
      <c r="M27" s="46">
        <f t="shared" si="31"/>
        <v>10.4</v>
      </c>
      <c r="N27" s="46">
        <f t="shared" si="31"/>
        <v>10.4</v>
      </c>
      <c r="O27" s="46">
        <f t="shared" si="31"/>
        <v>10.4</v>
      </c>
      <c r="P27" s="46">
        <f t="shared" si="21"/>
        <v>93.600000000000009</v>
      </c>
      <c r="Q27" s="46"/>
      <c r="R27" s="46">
        <f t="shared" si="24"/>
        <v>10.4</v>
      </c>
      <c r="S27" s="46">
        <f t="shared" si="25"/>
        <v>10.4</v>
      </c>
      <c r="T27" s="46">
        <f t="shared" si="22"/>
        <v>10.4</v>
      </c>
      <c r="U27" s="46">
        <f t="shared" si="22"/>
        <v>10.4</v>
      </c>
      <c r="V27" s="46">
        <f t="shared" si="22"/>
        <v>10.4</v>
      </c>
      <c r="W27" s="46">
        <f t="shared" si="22"/>
        <v>10.4</v>
      </c>
      <c r="X27" s="46">
        <f t="shared" si="22"/>
        <v>10.4</v>
      </c>
      <c r="Y27" s="46">
        <f t="shared" si="22"/>
        <v>10.4</v>
      </c>
      <c r="Z27" s="46">
        <f t="shared" si="22"/>
        <v>10.4</v>
      </c>
      <c r="AA27" s="46">
        <f t="shared" si="22"/>
        <v>10.4</v>
      </c>
      <c r="AB27" s="46">
        <f t="shared" si="22"/>
        <v>10.4</v>
      </c>
      <c r="AC27" s="46">
        <f t="shared" si="26"/>
        <v>10.4</v>
      </c>
      <c r="AD27" s="46">
        <f t="shared" si="27"/>
        <v>124.80000000000003</v>
      </c>
      <c r="AE27" s="46"/>
      <c r="AF27" s="46">
        <f t="shared" si="28"/>
        <v>10.4</v>
      </c>
      <c r="AG27" s="44">
        <f t="shared" si="29"/>
        <v>10.4</v>
      </c>
      <c r="AH27" s="46">
        <f t="shared" si="26"/>
        <v>10.4</v>
      </c>
      <c r="AI27" s="46">
        <f t="shared" si="26"/>
        <v>10.4</v>
      </c>
      <c r="AJ27" s="46">
        <f t="shared" si="26"/>
        <v>10.4</v>
      </c>
      <c r="AK27" s="46">
        <f t="shared" si="26"/>
        <v>10.4</v>
      </c>
      <c r="AL27" s="46">
        <f t="shared" si="26"/>
        <v>10.4</v>
      </c>
      <c r="AM27" s="46">
        <f t="shared" si="26"/>
        <v>10.4</v>
      </c>
      <c r="AN27" s="46">
        <f t="shared" si="26"/>
        <v>10.4</v>
      </c>
      <c r="AO27" s="46">
        <f t="shared" si="26"/>
        <v>10.4</v>
      </c>
      <c r="AP27" s="46">
        <f t="shared" si="26"/>
        <v>10.4</v>
      </c>
      <c r="AQ27" s="46">
        <f t="shared" si="26"/>
        <v>10.4</v>
      </c>
      <c r="AR27" s="46">
        <f t="shared" si="30"/>
        <v>124.80000000000003</v>
      </c>
    </row>
    <row r="28" spans="1:44" ht="15" x14ac:dyDescent="0.35">
      <c r="B28" s="31" t="s">
        <v>62</v>
      </c>
      <c r="D28" s="46"/>
      <c r="E28" s="46"/>
      <c r="F28" s="46"/>
      <c r="G28" s="29">
        <f>55.99*10%</f>
        <v>5.5990000000000002</v>
      </c>
      <c r="H28" s="46">
        <f t="shared" si="31"/>
        <v>5.5990000000000002</v>
      </c>
      <c r="I28" s="46">
        <f t="shared" si="31"/>
        <v>5.5990000000000002</v>
      </c>
      <c r="J28" s="46">
        <f t="shared" si="31"/>
        <v>5.5990000000000002</v>
      </c>
      <c r="K28" s="46">
        <f t="shared" si="31"/>
        <v>5.5990000000000002</v>
      </c>
      <c r="L28" s="46">
        <f t="shared" si="31"/>
        <v>5.5990000000000002</v>
      </c>
      <c r="M28" s="46">
        <f t="shared" si="31"/>
        <v>5.5990000000000002</v>
      </c>
      <c r="N28" s="46">
        <f t="shared" si="31"/>
        <v>5.5990000000000002</v>
      </c>
      <c r="O28" s="46">
        <f t="shared" si="31"/>
        <v>5.5990000000000002</v>
      </c>
      <c r="P28" s="46">
        <f t="shared" si="21"/>
        <v>50.391000000000005</v>
      </c>
      <c r="Q28" s="46"/>
      <c r="R28" s="46">
        <f t="shared" si="24"/>
        <v>5.5990000000000002</v>
      </c>
      <c r="S28" s="46">
        <f t="shared" si="25"/>
        <v>5.5990000000000002</v>
      </c>
      <c r="T28" s="46">
        <f t="shared" si="22"/>
        <v>5.5990000000000002</v>
      </c>
      <c r="U28" s="46">
        <f t="shared" si="22"/>
        <v>5.5990000000000002</v>
      </c>
      <c r="V28" s="46">
        <f t="shared" si="22"/>
        <v>5.5990000000000002</v>
      </c>
      <c r="W28" s="46">
        <f t="shared" si="22"/>
        <v>5.5990000000000002</v>
      </c>
      <c r="X28" s="46">
        <f t="shared" si="22"/>
        <v>5.5990000000000002</v>
      </c>
      <c r="Y28" s="46">
        <f t="shared" si="22"/>
        <v>5.5990000000000002</v>
      </c>
      <c r="Z28" s="46">
        <f t="shared" si="22"/>
        <v>5.5990000000000002</v>
      </c>
      <c r="AA28" s="46">
        <f t="shared" si="22"/>
        <v>5.5990000000000002</v>
      </c>
      <c r="AB28" s="46">
        <f t="shared" si="22"/>
        <v>5.5990000000000002</v>
      </c>
      <c r="AC28" s="46">
        <f t="shared" si="26"/>
        <v>5.5990000000000002</v>
      </c>
      <c r="AD28" s="46">
        <f t="shared" si="27"/>
        <v>67.188000000000017</v>
      </c>
      <c r="AE28" s="46"/>
      <c r="AF28" s="46">
        <f t="shared" si="28"/>
        <v>5.5990000000000002</v>
      </c>
      <c r="AG28" s="44">
        <f t="shared" si="29"/>
        <v>5.5990000000000002</v>
      </c>
      <c r="AH28" s="46">
        <f t="shared" si="26"/>
        <v>5.5990000000000002</v>
      </c>
      <c r="AI28" s="46">
        <f t="shared" si="26"/>
        <v>5.5990000000000002</v>
      </c>
      <c r="AJ28" s="46">
        <f t="shared" si="26"/>
        <v>5.5990000000000002</v>
      </c>
      <c r="AK28" s="46">
        <f t="shared" si="26"/>
        <v>5.5990000000000002</v>
      </c>
      <c r="AL28" s="46">
        <f t="shared" si="26"/>
        <v>5.5990000000000002</v>
      </c>
      <c r="AM28" s="46">
        <f t="shared" si="26"/>
        <v>5.5990000000000002</v>
      </c>
      <c r="AN28" s="46">
        <f t="shared" si="26"/>
        <v>5.5990000000000002</v>
      </c>
      <c r="AO28" s="46">
        <f t="shared" si="26"/>
        <v>5.5990000000000002</v>
      </c>
      <c r="AP28" s="46">
        <f t="shared" si="26"/>
        <v>5.5990000000000002</v>
      </c>
      <c r="AQ28" s="46">
        <f t="shared" si="26"/>
        <v>5.5990000000000002</v>
      </c>
      <c r="AR28" s="46">
        <f t="shared" si="30"/>
        <v>67.188000000000017</v>
      </c>
    </row>
    <row r="29" spans="1:44" ht="15" x14ac:dyDescent="0.35">
      <c r="B29" s="31" t="s">
        <v>63</v>
      </c>
      <c r="D29" s="46"/>
      <c r="E29" s="46"/>
      <c r="F29" s="46"/>
      <c r="G29" s="29">
        <v>36.94</v>
      </c>
      <c r="H29" s="46">
        <f t="shared" si="31"/>
        <v>36.94</v>
      </c>
      <c r="I29" s="46">
        <f t="shared" si="31"/>
        <v>36.94</v>
      </c>
      <c r="J29" s="46">
        <f t="shared" si="31"/>
        <v>36.94</v>
      </c>
      <c r="K29" s="46">
        <f t="shared" si="31"/>
        <v>36.94</v>
      </c>
      <c r="L29" s="46">
        <f t="shared" si="31"/>
        <v>36.94</v>
      </c>
      <c r="M29" s="46">
        <f t="shared" si="31"/>
        <v>36.94</v>
      </c>
      <c r="N29" s="46">
        <f t="shared" si="31"/>
        <v>36.94</v>
      </c>
      <c r="O29" s="46">
        <f t="shared" si="31"/>
        <v>36.94</v>
      </c>
      <c r="P29" s="46">
        <f t="shared" si="21"/>
        <v>332.46</v>
      </c>
      <c r="Q29" s="46"/>
      <c r="R29" s="46">
        <f t="shared" si="24"/>
        <v>36.94</v>
      </c>
      <c r="S29" s="46">
        <f t="shared" si="25"/>
        <v>36.94</v>
      </c>
      <c r="T29" s="46">
        <f t="shared" si="22"/>
        <v>36.94</v>
      </c>
      <c r="U29" s="46">
        <f t="shared" si="22"/>
        <v>36.94</v>
      </c>
      <c r="V29" s="46">
        <f t="shared" si="22"/>
        <v>36.94</v>
      </c>
      <c r="W29" s="46">
        <f t="shared" si="22"/>
        <v>36.94</v>
      </c>
      <c r="X29" s="46">
        <f t="shared" si="22"/>
        <v>36.94</v>
      </c>
      <c r="Y29" s="46">
        <f t="shared" si="22"/>
        <v>36.94</v>
      </c>
      <c r="Z29" s="46">
        <f t="shared" si="22"/>
        <v>36.94</v>
      </c>
      <c r="AA29" s="46">
        <f t="shared" si="22"/>
        <v>36.94</v>
      </c>
      <c r="AB29" s="46">
        <f t="shared" si="22"/>
        <v>36.94</v>
      </c>
      <c r="AC29" s="46">
        <f t="shared" si="26"/>
        <v>36.94</v>
      </c>
      <c r="AD29" s="46">
        <f t="shared" si="27"/>
        <v>443.28</v>
      </c>
      <c r="AE29" s="46"/>
      <c r="AF29" s="46">
        <f t="shared" si="28"/>
        <v>36.94</v>
      </c>
      <c r="AG29" s="44">
        <f t="shared" si="29"/>
        <v>36.94</v>
      </c>
      <c r="AH29" s="46">
        <f t="shared" si="26"/>
        <v>36.94</v>
      </c>
      <c r="AI29" s="46">
        <f t="shared" si="26"/>
        <v>36.94</v>
      </c>
      <c r="AJ29" s="46">
        <f t="shared" si="26"/>
        <v>36.94</v>
      </c>
      <c r="AK29" s="46">
        <f t="shared" si="26"/>
        <v>36.94</v>
      </c>
      <c r="AL29" s="46">
        <f t="shared" si="26"/>
        <v>36.94</v>
      </c>
      <c r="AM29" s="46">
        <f t="shared" si="26"/>
        <v>36.94</v>
      </c>
      <c r="AN29" s="46">
        <f t="shared" si="26"/>
        <v>36.94</v>
      </c>
      <c r="AO29" s="46">
        <f t="shared" si="26"/>
        <v>36.94</v>
      </c>
      <c r="AP29" s="46">
        <f t="shared" si="26"/>
        <v>36.94</v>
      </c>
      <c r="AQ29" s="46">
        <f t="shared" si="26"/>
        <v>36.94</v>
      </c>
      <c r="AR29" s="46">
        <f t="shared" si="30"/>
        <v>443.28</v>
      </c>
    </row>
    <row r="30" spans="1:44" ht="15" x14ac:dyDescent="0.35">
      <c r="B30" s="31" t="s">
        <v>60</v>
      </c>
      <c r="D30" s="46"/>
      <c r="E30" s="46"/>
      <c r="F30" s="46"/>
      <c r="G30" s="29">
        <v>17.89</v>
      </c>
      <c r="H30" s="46">
        <f t="shared" si="31"/>
        <v>17.89</v>
      </c>
      <c r="I30" s="46">
        <f t="shared" si="31"/>
        <v>17.89</v>
      </c>
      <c r="J30" s="46">
        <f t="shared" si="31"/>
        <v>17.89</v>
      </c>
      <c r="K30" s="46">
        <f t="shared" si="31"/>
        <v>17.89</v>
      </c>
      <c r="L30" s="46">
        <f t="shared" si="31"/>
        <v>17.89</v>
      </c>
      <c r="M30" s="46">
        <f t="shared" si="31"/>
        <v>17.89</v>
      </c>
      <c r="N30" s="46">
        <f t="shared" si="31"/>
        <v>17.89</v>
      </c>
      <c r="O30" s="46">
        <f t="shared" si="31"/>
        <v>17.89</v>
      </c>
      <c r="P30" s="46">
        <f t="shared" si="21"/>
        <v>161.01</v>
      </c>
      <c r="Q30" s="46"/>
      <c r="R30" s="46">
        <f t="shared" si="24"/>
        <v>17.89</v>
      </c>
      <c r="S30" s="46">
        <f t="shared" si="25"/>
        <v>17.89</v>
      </c>
      <c r="T30" s="46">
        <f t="shared" si="22"/>
        <v>17.89</v>
      </c>
      <c r="U30" s="46">
        <f t="shared" si="22"/>
        <v>17.89</v>
      </c>
      <c r="V30" s="46">
        <f t="shared" si="22"/>
        <v>17.89</v>
      </c>
      <c r="W30" s="46">
        <f t="shared" si="22"/>
        <v>17.89</v>
      </c>
      <c r="X30" s="46">
        <f t="shared" si="22"/>
        <v>17.89</v>
      </c>
      <c r="Y30" s="46">
        <f t="shared" si="22"/>
        <v>17.89</v>
      </c>
      <c r="Z30" s="46">
        <f t="shared" si="22"/>
        <v>17.89</v>
      </c>
      <c r="AA30" s="46">
        <f t="shared" si="22"/>
        <v>17.89</v>
      </c>
      <c r="AB30" s="46">
        <f t="shared" si="22"/>
        <v>17.89</v>
      </c>
      <c r="AC30" s="46">
        <f>AB30</f>
        <v>17.89</v>
      </c>
      <c r="AD30" s="46">
        <f t="shared" si="27"/>
        <v>214.67999999999995</v>
      </c>
      <c r="AE30" s="46"/>
      <c r="AF30" s="46">
        <f t="shared" si="28"/>
        <v>17.89</v>
      </c>
      <c r="AG30" s="44">
        <f t="shared" si="29"/>
        <v>17.89</v>
      </c>
      <c r="AH30" s="46">
        <f t="shared" si="26"/>
        <v>17.89</v>
      </c>
      <c r="AI30" s="46">
        <f t="shared" si="26"/>
        <v>17.89</v>
      </c>
      <c r="AJ30" s="46">
        <f t="shared" si="26"/>
        <v>17.89</v>
      </c>
      <c r="AK30" s="46">
        <f t="shared" si="26"/>
        <v>17.89</v>
      </c>
      <c r="AL30" s="46">
        <f t="shared" si="26"/>
        <v>17.89</v>
      </c>
      <c r="AM30" s="46">
        <f t="shared" si="26"/>
        <v>17.89</v>
      </c>
      <c r="AN30" s="46">
        <f t="shared" si="26"/>
        <v>17.89</v>
      </c>
      <c r="AO30" s="46">
        <f t="shared" si="26"/>
        <v>17.89</v>
      </c>
      <c r="AP30" s="46">
        <f t="shared" si="26"/>
        <v>17.89</v>
      </c>
      <c r="AQ30" s="46">
        <f t="shared" si="26"/>
        <v>17.89</v>
      </c>
      <c r="AR30" s="46">
        <f t="shared" si="30"/>
        <v>214.67999999999995</v>
      </c>
    </row>
    <row r="31" spans="1:44" ht="15" x14ac:dyDescent="0.35">
      <c r="B31" s="31" t="s">
        <v>64</v>
      </c>
      <c r="D31" s="46"/>
      <c r="E31" s="46"/>
      <c r="F31" s="46"/>
      <c r="G31" s="29">
        <f>13.07</f>
        <v>13.07</v>
      </c>
      <c r="H31" s="46">
        <f t="shared" si="31"/>
        <v>13.07</v>
      </c>
      <c r="I31" s="46">
        <f t="shared" si="31"/>
        <v>13.07</v>
      </c>
      <c r="J31" s="46">
        <f t="shared" si="31"/>
        <v>13.07</v>
      </c>
      <c r="K31" s="46">
        <f t="shared" si="31"/>
        <v>13.07</v>
      </c>
      <c r="L31" s="46">
        <f t="shared" si="31"/>
        <v>13.07</v>
      </c>
      <c r="M31" s="46">
        <f t="shared" si="31"/>
        <v>13.07</v>
      </c>
      <c r="N31" s="46">
        <f t="shared" si="31"/>
        <v>13.07</v>
      </c>
      <c r="O31" s="46">
        <f t="shared" si="31"/>
        <v>13.07</v>
      </c>
      <c r="P31" s="46">
        <f t="shared" si="21"/>
        <v>117.62999999999997</v>
      </c>
      <c r="Q31" s="46"/>
      <c r="R31" s="46">
        <f t="shared" si="24"/>
        <v>13.07</v>
      </c>
      <c r="S31" s="46">
        <f t="shared" si="25"/>
        <v>13.07</v>
      </c>
      <c r="T31" s="46">
        <f t="shared" si="22"/>
        <v>13.07</v>
      </c>
      <c r="U31" s="46">
        <f t="shared" si="22"/>
        <v>13.07</v>
      </c>
      <c r="V31" s="46">
        <f t="shared" si="22"/>
        <v>13.07</v>
      </c>
      <c r="W31" s="46">
        <f t="shared" si="22"/>
        <v>13.07</v>
      </c>
      <c r="X31" s="46">
        <f t="shared" si="22"/>
        <v>13.07</v>
      </c>
      <c r="Y31" s="46">
        <f t="shared" si="22"/>
        <v>13.07</v>
      </c>
      <c r="Z31" s="46">
        <f t="shared" si="22"/>
        <v>13.07</v>
      </c>
      <c r="AA31" s="46">
        <f t="shared" si="22"/>
        <v>13.07</v>
      </c>
      <c r="AB31" s="46">
        <f t="shared" si="22"/>
        <v>13.07</v>
      </c>
      <c r="AC31" s="46">
        <f t="shared" si="26"/>
        <v>13.07</v>
      </c>
      <c r="AD31" s="46">
        <f t="shared" si="27"/>
        <v>156.83999999999995</v>
      </c>
      <c r="AE31" s="46"/>
      <c r="AF31" s="46">
        <f t="shared" si="28"/>
        <v>13.07</v>
      </c>
      <c r="AG31" s="44">
        <f t="shared" si="29"/>
        <v>13.07</v>
      </c>
      <c r="AH31" s="46">
        <f t="shared" si="26"/>
        <v>13.07</v>
      </c>
      <c r="AI31" s="46">
        <f t="shared" si="26"/>
        <v>13.07</v>
      </c>
      <c r="AJ31" s="46">
        <f t="shared" si="26"/>
        <v>13.07</v>
      </c>
      <c r="AK31" s="46">
        <f t="shared" si="26"/>
        <v>13.07</v>
      </c>
      <c r="AL31" s="46">
        <f t="shared" si="26"/>
        <v>13.07</v>
      </c>
      <c r="AM31" s="46">
        <f t="shared" si="26"/>
        <v>13.07</v>
      </c>
      <c r="AN31" s="46">
        <f t="shared" si="26"/>
        <v>13.07</v>
      </c>
      <c r="AO31" s="46">
        <f t="shared" si="26"/>
        <v>13.07</v>
      </c>
      <c r="AP31" s="46">
        <f t="shared" si="26"/>
        <v>13.07</v>
      </c>
      <c r="AQ31" s="46">
        <f t="shared" si="26"/>
        <v>13.07</v>
      </c>
      <c r="AR31" s="46">
        <f t="shared" si="30"/>
        <v>156.83999999999995</v>
      </c>
    </row>
    <row r="32" spans="1:44" ht="15" x14ac:dyDescent="0.35">
      <c r="B32" s="31" t="s">
        <v>65</v>
      </c>
      <c r="D32" s="46"/>
      <c r="E32" s="46"/>
      <c r="F32" s="46"/>
      <c r="G32" s="29">
        <v>33.58</v>
      </c>
      <c r="H32" s="46">
        <f t="shared" si="31"/>
        <v>33.58</v>
      </c>
      <c r="I32" s="46">
        <f t="shared" si="31"/>
        <v>33.58</v>
      </c>
      <c r="J32" s="46">
        <f t="shared" si="31"/>
        <v>33.58</v>
      </c>
      <c r="K32" s="46">
        <f t="shared" si="31"/>
        <v>33.58</v>
      </c>
      <c r="L32" s="46">
        <f t="shared" si="31"/>
        <v>33.58</v>
      </c>
      <c r="M32" s="46">
        <f t="shared" si="31"/>
        <v>33.58</v>
      </c>
      <c r="N32" s="46">
        <f t="shared" si="31"/>
        <v>33.58</v>
      </c>
      <c r="O32" s="46">
        <f t="shared" si="31"/>
        <v>33.58</v>
      </c>
      <c r="P32" s="46">
        <f t="shared" si="21"/>
        <v>302.21999999999991</v>
      </c>
      <c r="Q32" s="46"/>
      <c r="R32" s="46">
        <f t="shared" si="24"/>
        <v>33.58</v>
      </c>
      <c r="S32" s="46">
        <f t="shared" si="25"/>
        <v>33.58</v>
      </c>
      <c r="T32" s="46">
        <f t="shared" si="22"/>
        <v>33.58</v>
      </c>
      <c r="U32" s="46">
        <f t="shared" si="22"/>
        <v>33.58</v>
      </c>
      <c r="V32" s="46">
        <f t="shared" si="22"/>
        <v>33.58</v>
      </c>
      <c r="W32" s="46">
        <f t="shared" si="22"/>
        <v>33.58</v>
      </c>
      <c r="X32" s="46">
        <f t="shared" si="22"/>
        <v>33.58</v>
      </c>
      <c r="Y32" s="46">
        <f t="shared" si="22"/>
        <v>33.58</v>
      </c>
      <c r="Z32" s="46">
        <f t="shared" si="22"/>
        <v>33.58</v>
      </c>
      <c r="AA32" s="46">
        <f t="shared" si="22"/>
        <v>33.58</v>
      </c>
      <c r="AB32" s="46">
        <f t="shared" si="22"/>
        <v>33.58</v>
      </c>
      <c r="AC32" s="46">
        <f t="shared" si="26"/>
        <v>33.58</v>
      </c>
      <c r="AD32" s="46">
        <f t="shared" si="27"/>
        <v>402.95999999999987</v>
      </c>
      <c r="AE32" s="46"/>
      <c r="AF32" s="46">
        <f t="shared" si="28"/>
        <v>33.58</v>
      </c>
      <c r="AG32" s="44">
        <f t="shared" si="29"/>
        <v>33.58</v>
      </c>
      <c r="AH32" s="46">
        <f t="shared" si="26"/>
        <v>33.58</v>
      </c>
      <c r="AI32" s="46">
        <f t="shared" si="26"/>
        <v>33.58</v>
      </c>
      <c r="AJ32" s="46">
        <f t="shared" si="26"/>
        <v>33.58</v>
      </c>
      <c r="AK32" s="46">
        <f t="shared" si="26"/>
        <v>33.58</v>
      </c>
      <c r="AL32" s="46">
        <f t="shared" si="26"/>
        <v>33.58</v>
      </c>
      <c r="AM32" s="46">
        <f t="shared" si="26"/>
        <v>33.58</v>
      </c>
      <c r="AN32" s="46">
        <f t="shared" si="26"/>
        <v>33.58</v>
      </c>
      <c r="AO32" s="46">
        <f t="shared" si="26"/>
        <v>33.58</v>
      </c>
      <c r="AP32" s="46">
        <f t="shared" si="26"/>
        <v>33.58</v>
      </c>
      <c r="AQ32" s="46">
        <f t="shared" si="26"/>
        <v>33.58</v>
      </c>
      <c r="AR32" s="46">
        <f t="shared" si="30"/>
        <v>402.95999999999987</v>
      </c>
    </row>
    <row r="33" spans="1:44" ht="15" x14ac:dyDescent="0.35">
      <c r="B33" s="31" t="s">
        <v>66</v>
      </c>
      <c r="D33" s="50"/>
      <c r="E33" s="50"/>
      <c r="F33" s="50"/>
      <c r="G33" s="30">
        <v>50</v>
      </c>
      <c r="H33" s="46">
        <f t="shared" si="31"/>
        <v>50</v>
      </c>
      <c r="I33" s="46">
        <f t="shared" si="31"/>
        <v>50</v>
      </c>
      <c r="J33" s="46">
        <f t="shared" si="31"/>
        <v>50</v>
      </c>
      <c r="K33" s="46">
        <f t="shared" si="31"/>
        <v>50</v>
      </c>
      <c r="L33" s="46">
        <f t="shared" si="31"/>
        <v>50</v>
      </c>
      <c r="M33" s="46">
        <f t="shared" si="31"/>
        <v>50</v>
      </c>
      <c r="N33" s="46">
        <f t="shared" si="31"/>
        <v>50</v>
      </c>
      <c r="O33" s="46">
        <f t="shared" si="31"/>
        <v>50</v>
      </c>
      <c r="P33" s="46">
        <f t="shared" si="21"/>
        <v>450</v>
      </c>
      <c r="Q33" s="46"/>
      <c r="R33" s="46">
        <f t="shared" si="24"/>
        <v>50</v>
      </c>
      <c r="S33" s="46">
        <f t="shared" si="25"/>
        <v>50</v>
      </c>
      <c r="T33" s="46">
        <f t="shared" si="22"/>
        <v>50</v>
      </c>
      <c r="U33" s="46">
        <f t="shared" si="22"/>
        <v>50</v>
      </c>
      <c r="V33" s="46">
        <f t="shared" si="22"/>
        <v>50</v>
      </c>
      <c r="W33" s="46">
        <f t="shared" si="22"/>
        <v>50</v>
      </c>
      <c r="X33" s="46">
        <f t="shared" si="22"/>
        <v>50</v>
      </c>
      <c r="Y33" s="46">
        <f t="shared" si="22"/>
        <v>50</v>
      </c>
      <c r="Z33" s="46">
        <f t="shared" si="22"/>
        <v>50</v>
      </c>
      <c r="AA33" s="46">
        <f t="shared" si="22"/>
        <v>50</v>
      </c>
      <c r="AB33" s="46">
        <f t="shared" si="22"/>
        <v>50</v>
      </c>
      <c r="AC33" s="46">
        <f t="shared" si="26"/>
        <v>50</v>
      </c>
      <c r="AD33" s="46">
        <f t="shared" si="27"/>
        <v>600</v>
      </c>
      <c r="AE33" s="46"/>
      <c r="AF33" s="46">
        <f t="shared" si="28"/>
        <v>50</v>
      </c>
      <c r="AG33" s="44">
        <f t="shared" si="29"/>
        <v>50</v>
      </c>
      <c r="AH33" s="46">
        <f t="shared" si="26"/>
        <v>50</v>
      </c>
      <c r="AI33" s="46">
        <f t="shared" si="26"/>
        <v>50</v>
      </c>
      <c r="AJ33" s="46">
        <f t="shared" si="26"/>
        <v>50</v>
      </c>
      <c r="AK33" s="46">
        <f t="shared" si="26"/>
        <v>50</v>
      </c>
      <c r="AL33" s="46">
        <f t="shared" si="26"/>
        <v>50</v>
      </c>
      <c r="AM33" s="46">
        <f t="shared" si="26"/>
        <v>50</v>
      </c>
      <c r="AN33" s="46">
        <f t="shared" si="26"/>
        <v>50</v>
      </c>
      <c r="AO33" s="46">
        <f t="shared" si="26"/>
        <v>50</v>
      </c>
      <c r="AP33" s="46">
        <f t="shared" si="26"/>
        <v>50</v>
      </c>
      <c r="AQ33" s="46">
        <f t="shared" si="26"/>
        <v>50</v>
      </c>
      <c r="AR33" s="46">
        <f t="shared" si="30"/>
        <v>600</v>
      </c>
    </row>
    <row r="34" spans="1:44" ht="15" x14ac:dyDescent="0.35">
      <c r="B34" s="31" t="s">
        <v>67</v>
      </c>
      <c r="D34" s="50"/>
      <c r="E34" s="50"/>
      <c r="F34" s="50"/>
      <c r="G34" s="30">
        <v>29.11</v>
      </c>
      <c r="H34" s="46">
        <f t="shared" si="31"/>
        <v>29.11</v>
      </c>
      <c r="I34" s="46">
        <f t="shared" si="31"/>
        <v>29.11</v>
      </c>
      <c r="J34" s="46">
        <f t="shared" si="31"/>
        <v>29.11</v>
      </c>
      <c r="K34" s="46">
        <f t="shared" si="31"/>
        <v>29.11</v>
      </c>
      <c r="L34" s="46">
        <f t="shared" si="31"/>
        <v>29.11</v>
      </c>
      <c r="M34" s="46">
        <f t="shared" si="31"/>
        <v>29.11</v>
      </c>
      <c r="N34" s="46">
        <f t="shared" si="31"/>
        <v>29.11</v>
      </c>
      <c r="O34" s="46">
        <f t="shared" si="31"/>
        <v>29.11</v>
      </c>
      <c r="P34" s="46">
        <f t="shared" si="21"/>
        <v>261.99000000000007</v>
      </c>
      <c r="Q34" s="46"/>
      <c r="R34" s="46">
        <f t="shared" si="24"/>
        <v>29.11</v>
      </c>
      <c r="S34" s="46">
        <f t="shared" si="25"/>
        <v>29.11</v>
      </c>
      <c r="T34" s="46">
        <f t="shared" si="22"/>
        <v>29.11</v>
      </c>
      <c r="U34" s="46">
        <f t="shared" si="22"/>
        <v>29.11</v>
      </c>
      <c r="V34" s="46">
        <f t="shared" si="22"/>
        <v>29.11</v>
      </c>
      <c r="W34" s="46">
        <f t="shared" si="22"/>
        <v>29.11</v>
      </c>
      <c r="X34" s="46">
        <f t="shared" si="22"/>
        <v>29.11</v>
      </c>
      <c r="Y34" s="46">
        <f t="shared" si="22"/>
        <v>29.11</v>
      </c>
      <c r="Z34" s="46">
        <f t="shared" si="22"/>
        <v>29.11</v>
      </c>
      <c r="AA34" s="46">
        <f t="shared" si="22"/>
        <v>29.11</v>
      </c>
      <c r="AB34" s="46">
        <f t="shared" si="22"/>
        <v>29.11</v>
      </c>
      <c r="AC34" s="46">
        <f t="shared" si="26"/>
        <v>29.11</v>
      </c>
      <c r="AD34" s="46">
        <f t="shared" si="27"/>
        <v>349.32000000000011</v>
      </c>
      <c r="AE34" s="46"/>
      <c r="AF34" s="46">
        <f t="shared" si="28"/>
        <v>29.11</v>
      </c>
      <c r="AG34" s="44">
        <f t="shared" si="29"/>
        <v>29.11</v>
      </c>
      <c r="AH34" s="46">
        <f t="shared" si="26"/>
        <v>29.11</v>
      </c>
      <c r="AI34" s="46">
        <f t="shared" si="26"/>
        <v>29.11</v>
      </c>
      <c r="AJ34" s="46">
        <f t="shared" si="26"/>
        <v>29.11</v>
      </c>
      <c r="AK34" s="46">
        <f t="shared" si="26"/>
        <v>29.11</v>
      </c>
      <c r="AL34" s="46">
        <f t="shared" si="26"/>
        <v>29.11</v>
      </c>
      <c r="AM34" s="46">
        <f t="shared" si="26"/>
        <v>29.11</v>
      </c>
      <c r="AN34" s="46">
        <f t="shared" si="26"/>
        <v>29.11</v>
      </c>
      <c r="AO34" s="46">
        <f t="shared" si="26"/>
        <v>29.11</v>
      </c>
      <c r="AP34" s="46">
        <f t="shared" si="26"/>
        <v>29.11</v>
      </c>
      <c r="AQ34" s="46">
        <f t="shared" si="26"/>
        <v>29.11</v>
      </c>
      <c r="AR34" s="46">
        <f t="shared" si="30"/>
        <v>349.32000000000011</v>
      </c>
    </row>
    <row r="35" spans="1:44" ht="15" x14ac:dyDescent="0.35">
      <c r="B35" s="31" t="s">
        <v>68</v>
      </c>
      <c r="D35" s="50"/>
      <c r="E35" s="50"/>
      <c r="F35" s="50"/>
      <c r="G35" s="30">
        <v>10.8</v>
      </c>
      <c r="H35" s="46">
        <f t="shared" si="31"/>
        <v>10.8</v>
      </c>
      <c r="I35" s="46">
        <f t="shared" si="31"/>
        <v>10.8</v>
      </c>
      <c r="J35" s="46">
        <f t="shared" si="31"/>
        <v>10.8</v>
      </c>
      <c r="K35" s="46">
        <f t="shared" si="31"/>
        <v>10.8</v>
      </c>
      <c r="L35" s="46">
        <f t="shared" si="31"/>
        <v>10.8</v>
      </c>
      <c r="M35" s="46">
        <f t="shared" si="31"/>
        <v>10.8</v>
      </c>
      <c r="N35" s="46">
        <f t="shared" si="31"/>
        <v>10.8</v>
      </c>
      <c r="O35" s="46">
        <f t="shared" si="31"/>
        <v>10.8</v>
      </c>
      <c r="P35" s="46">
        <f t="shared" si="21"/>
        <v>97.199999999999989</v>
      </c>
      <c r="Q35" s="46"/>
      <c r="R35" s="46">
        <f t="shared" si="24"/>
        <v>10.8</v>
      </c>
      <c r="S35" s="46">
        <f t="shared" si="25"/>
        <v>10.8</v>
      </c>
      <c r="T35" s="46">
        <f t="shared" ref="T35:AB39" si="32">R35</f>
        <v>10.8</v>
      </c>
      <c r="U35" s="46">
        <f t="shared" si="32"/>
        <v>10.8</v>
      </c>
      <c r="V35" s="46">
        <f t="shared" si="32"/>
        <v>10.8</v>
      </c>
      <c r="W35" s="46">
        <f t="shared" si="32"/>
        <v>10.8</v>
      </c>
      <c r="X35" s="46">
        <f t="shared" si="32"/>
        <v>10.8</v>
      </c>
      <c r="Y35" s="46">
        <f t="shared" si="32"/>
        <v>10.8</v>
      </c>
      <c r="Z35" s="46">
        <f t="shared" si="32"/>
        <v>10.8</v>
      </c>
      <c r="AA35" s="46">
        <f t="shared" si="32"/>
        <v>10.8</v>
      </c>
      <c r="AB35" s="46">
        <f t="shared" si="32"/>
        <v>10.8</v>
      </c>
      <c r="AC35" s="46">
        <f t="shared" si="26"/>
        <v>10.8</v>
      </c>
      <c r="AD35" s="46">
        <f t="shared" si="27"/>
        <v>129.6</v>
      </c>
      <c r="AE35" s="46"/>
      <c r="AF35" s="46">
        <f t="shared" si="28"/>
        <v>10.8</v>
      </c>
      <c r="AG35" s="44">
        <f t="shared" si="29"/>
        <v>10.8</v>
      </c>
      <c r="AH35" s="46">
        <f t="shared" si="26"/>
        <v>10.8</v>
      </c>
      <c r="AI35" s="46">
        <f t="shared" si="26"/>
        <v>10.8</v>
      </c>
      <c r="AJ35" s="46">
        <f t="shared" si="26"/>
        <v>10.8</v>
      </c>
      <c r="AK35" s="46">
        <f t="shared" si="26"/>
        <v>10.8</v>
      </c>
      <c r="AL35" s="46">
        <f t="shared" si="26"/>
        <v>10.8</v>
      </c>
      <c r="AM35" s="46">
        <f t="shared" si="26"/>
        <v>10.8</v>
      </c>
      <c r="AN35" s="46">
        <f t="shared" si="26"/>
        <v>10.8</v>
      </c>
      <c r="AO35" s="46">
        <f t="shared" si="26"/>
        <v>10.8</v>
      </c>
      <c r="AP35" s="46">
        <f t="shared" si="26"/>
        <v>10.8</v>
      </c>
      <c r="AQ35" s="46">
        <f t="shared" si="26"/>
        <v>10.8</v>
      </c>
      <c r="AR35" s="46">
        <f t="shared" si="30"/>
        <v>129.6</v>
      </c>
    </row>
    <row r="36" spans="1:44" ht="15" x14ac:dyDescent="0.35">
      <c r="B36" s="31" t="s">
        <v>69</v>
      </c>
      <c r="D36" s="50"/>
      <c r="E36" s="50"/>
      <c r="F36" s="50"/>
      <c r="G36" s="30">
        <f>200*10%</f>
        <v>20</v>
      </c>
      <c r="H36" s="46">
        <f t="shared" si="31"/>
        <v>20</v>
      </c>
      <c r="I36" s="46">
        <f t="shared" si="31"/>
        <v>20</v>
      </c>
      <c r="J36" s="46">
        <f t="shared" si="31"/>
        <v>20</v>
      </c>
      <c r="K36" s="46">
        <f t="shared" si="31"/>
        <v>20</v>
      </c>
      <c r="L36" s="46">
        <f t="shared" si="31"/>
        <v>20</v>
      </c>
      <c r="M36" s="46">
        <f t="shared" si="31"/>
        <v>20</v>
      </c>
      <c r="N36" s="46">
        <f t="shared" si="31"/>
        <v>20</v>
      </c>
      <c r="O36" s="46">
        <f t="shared" si="31"/>
        <v>20</v>
      </c>
      <c r="P36" s="46">
        <f t="shared" si="21"/>
        <v>180</v>
      </c>
      <c r="Q36" s="46"/>
      <c r="R36" s="46">
        <f t="shared" si="24"/>
        <v>20</v>
      </c>
      <c r="S36" s="46">
        <f t="shared" si="25"/>
        <v>20</v>
      </c>
      <c r="T36" s="46">
        <f t="shared" si="32"/>
        <v>20</v>
      </c>
      <c r="U36" s="46">
        <f t="shared" si="32"/>
        <v>20</v>
      </c>
      <c r="V36" s="46">
        <f t="shared" si="32"/>
        <v>20</v>
      </c>
      <c r="W36" s="46">
        <f t="shared" si="32"/>
        <v>20</v>
      </c>
      <c r="X36" s="46">
        <f t="shared" si="32"/>
        <v>20</v>
      </c>
      <c r="Y36" s="46">
        <f t="shared" si="32"/>
        <v>20</v>
      </c>
      <c r="Z36" s="46">
        <f t="shared" si="32"/>
        <v>20</v>
      </c>
      <c r="AA36" s="46">
        <f t="shared" si="32"/>
        <v>20</v>
      </c>
      <c r="AB36" s="46">
        <f t="shared" si="32"/>
        <v>20</v>
      </c>
      <c r="AC36" s="46">
        <f t="shared" si="26"/>
        <v>20</v>
      </c>
      <c r="AD36" s="46">
        <f t="shared" si="27"/>
        <v>240</v>
      </c>
      <c r="AE36" s="46"/>
      <c r="AF36" s="46">
        <f t="shared" si="28"/>
        <v>20</v>
      </c>
      <c r="AG36" s="44">
        <f t="shared" si="29"/>
        <v>20</v>
      </c>
      <c r="AH36" s="46">
        <f t="shared" si="26"/>
        <v>20</v>
      </c>
      <c r="AI36" s="46">
        <f t="shared" si="26"/>
        <v>20</v>
      </c>
      <c r="AJ36" s="46">
        <f t="shared" si="26"/>
        <v>20</v>
      </c>
      <c r="AK36" s="46">
        <f t="shared" si="26"/>
        <v>20</v>
      </c>
      <c r="AL36" s="46">
        <f t="shared" si="26"/>
        <v>20</v>
      </c>
      <c r="AM36" s="46">
        <f t="shared" si="26"/>
        <v>20</v>
      </c>
      <c r="AN36" s="46">
        <f t="shared" si="26"/>
        <v>20</v>
      </c>
      <c r="AO36" s="46">
        <f t="shared" si="26"/>
        <v>20</v>
      </c>
      <c r="AP36" s="46">
        <f t="shared" si="26"/>
        <v>20</v>
      </c>
      <c r="AQ36" s="46">
        <f t="shared" si="26"/>
        <v>20</v>
      </c>
      <c r="AR36" s="46">
        <f t="shared" si="30"/>
        <v>240</v>
      </c>
    </row>
    <row r="37" spans="1:44" ht="15.6" x14ac:dyDescent="0.3">
      <c r="B37" s="2" t="s">
        <v>54</v>
      </c>
      <c r="D37" s="50"/>
      <c r="E37" s="50"/>
      <c r="F37" s="50"/>
      <c r="G37" s="30">
        <f>100/12</f>
        <v>8.3333333333333339</v>
      </c>
      <c r="H37" s="46">
        <f t="shared" si="31"/>
        <v>8.3333333333333339</v>
      </c>
      <c r="I37" s="46">
        <f t="shared" si="31"/>
        <v>8.3333333333333339</v>
      </c>
      <c r="J37" s="46">
        <f t="shared" si="31"/>
        <v>8.3333333333333339</v>
      </c>
      <c r="K37" s="46">
        <f t="shared" si="31"/>
        <v>8.3333333333333339</v>
      </c>
      <c r="L37" s="46">
        <f t="shared" si="31"/>
        <v>8.3333333333333339</v>
      </c>
      <c r="M37" s="46">
        <f t="shared" si="31"/>
        <v>8.3333333333333339</v>
      </c>
      <c r="N37" s="46">
        <f t="shared" si="31"/>
        <v>8.3333333333333339</v>
      </c>
      <c r="O37" s="46">
        <f t="shared" si="31"/>
        <v>8.3333333333333339</v>
      </c>
      <c r="P37" s="46">
        <f t="shared" si="21"/>
        <v>75</v>
      </c>
      <c r="Q37" s="46"/>
      <c r="R37" s="46">
        <f t="shared" si="24"/>
        <v>8.3333333333333339</v>
      </c>
      <c r="S37" s="46">
        <f t="shared" si="25"/>
        <v>8.3333333333333339</v>
      </c>
      <c r="T37" s="46">
        <f t="shared" si="32"/>
        <v>8.3333333333333339</v>
      </c>
      <c r="U37" s="46">
        <f t="shared" si="32"/>
        <v>8.3333333333333339</v>
      </c>
      <c r="V37" s="46">
        <f t="shared" si="32"/>
        <v>8.3333333333333339</v>
      </c>
      <c r="W37" s="46">
        <f t="shared" si="32"/>
        <v>8.3333333333333339</v>
      </c>
      <c r="X37" s="46">
        <f t="shared" si="32"/>
        <v>8.3333333333333339</v>
      </c>
      <c r="Y37" s="46">
        <f t="shared" si="32"/>
        <v>8.3333333333333339</v>
      </c>
      <c r="Z37" s="46">
        <f t="shared" si="32"/>
        <v>8.3333333333333339</v>
      </c>
      <c r="AA37" s="46">
        <f t="shared" si="32"/>
        <v>8.3333333333333339</v>
      </c>
      <c r="AB37" s="46">
        <f t="shared" si="32"/>
        <v>8.3333333333333339</v>
      </c>
      <c r="AC37" s="46">
        <f t="shared" si="26"/>
        <v>8.3333333333333339</v>
      </c>
      <c r="AD37" s="46">
        <f t="shared" si="27"/>
        <v>99.999999999999986</v>
      </c>
      <c r="AE37" s="46"/>
      <c r="AF37" s="46">
        <f t="shared" si="28"/>
        <v>8.3333333333333339</v>
      </c>
      <c r="AG37" s="44">
        <f t="shared" si="29"/>
        <v>8.3333333333333339</v>
      </c>
      <c r="AH37" s="46">
        <f t="shared" si="26"/>
        <v>8.3333333333333339</v>
      </c>
      <c r="AI37" s="46">
        <f t="shared" si="26"/>
        <v>8.3333333333333339</v>
      </c>
      <c r="AJ37" s="46">
        <f t="shared" si="26"/>
        <v>8.3333333333333339</v>
      </c>
      <c r="AK37" s="46">
        <f t="shared" si="26"/>
        <v>8.3333333333333339</v>
      </c>
      <c r="AL37" s="46">
        <f t="shared" si="26"/>
        <v>8.3333333333333339</v>
      </c>
      <c r="AM37" s="46">
        <f t="shared" si="26"/>
        <v>8.3333333333333339</v>
      </c>
      <c r="AN37" s="46">
        <f t="shared" si="26"/>
        <v>8.3333333333333339</v>
      </c>
      <c r="AO37" s="46">
        <f t="shared" si="26"/>
        <v>8.3333333333333339</v>
      </c>
      <c r="AP37" s="46">
        <f t="shared" si="26"/>
        <v>8.3333333333333339</v>
      </c>
      <c r="AQ37" s="46">
        <f t="shared" si="26"/>
        <v>8.3333333333333339</v>
      </c>
      <c r="AR37" s="46">
        <f t="shared" si="30"/>
        <v>99.999999999999986</v>
      </c>
    </row>
    <row r="38" spans="1:44" ht="15.6" x14ac:dyDescent="0.3">
      <c r="B38" s="2" t="s">
        <v>52</v>
      </c>
      <c r="D38" s="50"/>
      <c r="E38" s="50"/>
      <c r="F38" s="50"/>
      <c r="G38" s="30">
        <v>250</v>
      </c>
      <c r="H38" s="46">
        <f t="shared" si="31"/>
        <v>250</v>
      </c>
      <c r="I38" s="46">
        <f t="shared" si="31"/>
        <v>250</v>
      </c>
      <c r="J38" s="46">
        <f t="shared" si="31"/>
        <v>250</v>
      </c>
      <c r="K38" s="46">
        <f t="shared" si="31"/>
        <v>250</v>
      </c>
      <c r="L38" s="46">
        <f t="shared" si="31"/>
        <v>250</v>
      </c>
      <c r="M38" s="46">
        <f t="shared" si="31"/>
        <v>250</v>
      </c>
      <c r="N38" s="46">
        <f t="shared" si="31"/>
        <v>250</v>
      </c>
      <c r="O38" s="46">
        <f t="shared" si="31"/>
        <v>250</v>
      </c>
      <c r="P38" s="46">
        <f t="shared" si="21"/>
        <v>2250</v>
      </c>
      <c r="Q38" s="46"/>
      <c r="R38" s="46">
        <f t="shared" si="24"/>
        <v>250</v>
      </c>
      <c r="S38" s="46">
        <f t="shared" si="25"/>
        <v>250</v>
      </c>
      <c r="T38" s="46">
        <f t="shared" si="32"/>
        <v>250</v>
      </c>
      <c r="U38" s="46">
        <f t="shared" si="32"/>
        <v>250</v>
      </c>
      <c r="V38" s="46">
        <f t="shared" si="32"/>
        <v>250</v>
      </c>
      <c r="W38" s="46">
        <f t="shared" si="32"/>
        <v>250</v>
      </c>
      <c r="X38" s="46">
        <f t="shared" si="32"/>
        <v>250</v>
      </c>
      <c r="Y38" s="46">
        <f t="shared" si="32"/>
        <v>250</v>
      </c>
      <c r="Z38" s="46">
        <f t="shared" si="32"/>
        <v>250</v>
      </c>
      <c r="AA38" s="46">
        <f t="shared" si="32"/>
        <v>250</v>
      </c>
      <c r="AB38" s="46">
        <f t="shared" si="32"/>
        <v>250</v>
      </c>
      <c r="AC38" s="46">
        <f t="shared" si="26"/>
        <v>250</v>
      </c>
      <c r="AD38" s="46">
        <f t="shared" si="27"/>
        <v>3000</v>
      </c>
      <c r="AE38" s="46"/>
      <c r="AF38" s="46">
        <f t="shared" si="28"/>
        <v>250</v>
      </c>
      <c r="AG38" s="44">
        <f t="shared" si="29"/>
        <v>250</v>
      </c>
      <c r="AH38" s="46">
        <f t="shared" si="26"/>
        <v>250</v>
      </c>
      <c r="AI38" s="46">
        <f t="shared" si="26"/>
        <v>250</v>
      </c>
      <c r="AJ38" s="46">
        <f t="shared" si="26"/>
        <v>250</v>
      </c>
      <c r="AK38" s="46">
        <f t="shared" si="26"/>
        <v>250</v>
      </c>
      <c r="AL38" s="46">
        <f t="shared" si="26"/>
        <v>250</v>
      </c>
      <c r="AM38" s="46">
        <f t="shared" si="26"/>
        <v>250</v>
      </c>
      <c r="AN38" s="46">
        <f t="shared" si="26"/>
        <v>250</v>
      </c>
      <c r="AO38" s="46">
        <f t="shared" si="26"/>
        <v>250</v>
      </c>
      <c r="AP38" s="46">
        <f t="shared" si="26"/>
        <v>250</v>
      </c>
      <c r="AQ38" s="46">
        <f t="shared" si="26"/>
        <v>250</v>
      </c>
      <c r="AR38" s="46">
        <f t="shared" si="30"/>
        <v>3000</v>
      </c>
    </row>
    <row r="39" spans="1:44" ht="15.6" x14ac:dyDescent="0.3">
      <c r="B39" s="2" t="s">
        <v>55</v>
      </c>
      <c r="D39" s="50"/>
      <c r="E39" s="50"/>
      <c r="F39" s="50"/>
      <c r="G39" s="30">
        <v>39.1</v>
      </c>
      <c r="H39" s="46">
        <f t="shared" si="31"/>
        <v>39.1</v>
      </c>
      <c r="I39" s="46">
        <f t="shared" si="31"/>
        <v>39.1</v>
      </c>
      <c r="J39" s="46">
        <f t="shared" si="31"/>
        <v>39.1</v>
      </c>
      <c r="K39" s="46">
        <f t="shared" si="31"/>
        <v>39.1</v>
      </c>
      <c r="L39" s="46">
        <f t="shared" si="31"/>
        <v>39.1</v>
      </c>
      <c r="M39" s="46">
        <f t="shared" si="31"/>
        <v>39.1</v>
      </c>
      <c r="N39" s="46">
        <f t="shared" si="31"/>
        <v>39.1</v>
      </c>
      <c r="O39" s="46">
        <f t="shared" si="31"/>
        <v>39.1</v>
      </c>
      <c r="P39" s="46">
        <f t="shared" si="21"/>
        <v>351.90000000000003</v>
      </c>
      <c r="Q39" s="46"/>
      <c r="R39" s="46">
        <f t="shared" si="24"/>
        <v>39.1</v>
      </c>
      <c r="S39" s="46">
        <f t="shared" si="25"/>
        <v>39.1</v>
      </c>
      <c r="T39" s="46">
        <f t="shared" si="32"/>
        <v>39.1</v>
      </c>
      <c r="U39" s="46">
        <f t="shared" si="32"/>
        <v>39.1</v>
      </c>
      <c r="V39" s="46">
        <f t="shared" si="32"/>
        <v>39.1</v>
      </c>
      <c r="W39" s="46">
        <f t="shared" si="32"/>
        <v>39.1</v>
      </c>
      <c r="X39" s="46">
        <f t="shared" si="32"/>
        <v>39.1</v>
      </c>
      <c r="Y39" s="46">
        <f t="shared" si="32"/>
        <v>39.1</v>
      </c>
      <c r="Z39" s="46">
        <f t="shared" si="32"/>
        <v>39.1</v>
      </c>
      <c r="AA39" s="46">
        <f t="shared" si="32"/>
        <v>39.1</v>
      </c>
      <c r="AB39" s="46">
        <f t="shared" si="32"/>
        <v>39.1</v>
      </c>
      <c r="AC39" s="46">
        <f t="shared" si="26"/>
        <v>39.1</v>
      </c>
      <c r="AD39" s="46">
        <f t="shared" si="27"/>
        <v>469.2000000000001</v>
      </c>
      <c r="AE39" s="46"/>
      <c r="AF39" s="46">
        <f t="shared" si="28"/>
        <v>39.1</v>
      </c>
      <c r="AG39" s="44">
        <f t="shared" si="29"/>
        <v>39.1</v>
      </c>
      <c r="AH39" s="46">
        <f t="shared" si="26"/>
        <v>39.1</v>
      </c>
      <c r="AI39" s="46">
        <f t="shared" si="26"/>
        <v>39.1</v>
      </c>
      <c r="AJ39" s="46">
        <f t="shared" si="26"/>
        <v>39.1</v>
      </c>
      <c r="AK39" s="46">
        <f t="shared" si="26"/>
        <v>39.1</v>
      </c>
      <c r="AL39" s="46">
        <f t="shared" si="26"/>
        <v>39.1</v>
      </c>
      <c r="AM39" s="46">
        <f t="shared" si="26"/>
        <v>39.1</v>
      </c>
      <c r="AN39" s="46">
        <f t="shared" si="26"/>
        <v>39.1</v>
      </c>
      <c r="AO39" s="46">
        <f t="shared" si="26"/>
        <v>39.1</v>
      </c>
      <c r="AP39" s="46">
        <f t="shared" si="26"/>
        <v>39.1</v>
      </c>
      <c r="AQ39" s="46">
        <f t="shared" si="26"/>
        <v>39.1</v>
      </c>
      <c r="AR39" s="46">
        <f>SUM(AF39:AQ39)</f>
        <v>469.2000000000001</v>
      </c>
    </row>
    <row r="40" spans="1:44" ht="15" hidden="1" x14ac:dyDescent="0.35">
      <c r="B40" s="21"/>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F40" s="43"/>
      <c r="AG40" s="43"/>
      <c r="AH40" s="43"/>
      <c r="AI40" s="43"/>
      <c r="AJ40" s="43"/>
      <c r="AK40" s="43"/>
      <c r="AL40" s="43"/>
      <c r="AM40" s="43"/>
      <c r="AN40" s="43"/>
      <c r="AO40" s="43"/>
      <c r="AP40" s="43"/>
      <c r="AQ40" s="43"/>
      <c r="AR40" s="95"/>
    </row>
    <row r="41" spans="1:44" ht="15" hidden="1" x14ac:dyDescent="0.35">
      <c r="B41" s="21"/>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R41" s="96"/>
    </row>
    <row r="42" spans="1:44" ht="13.2" hidden="1" customHeight="1" x14ac:dyDescent="0.25">
      <c r="A42" s="20" t="s">
        <v>34</v>
      </c>
      <c r="B42" s="20"/>
      <c r="C42" s="20"/>
      <c r="D42" s="45">
        <f t="shared" ref="D42:O42" si="33">SUM(D18:D40)</f>
        <v>0</v>
      </c>
      <c r="E42" s="45">
        <f t="shared" si="33"/>
        <v>0</v>
      </c>
      <c r="F42" s="45">
        <f t="shared" si="33"/>
        <v>0</v>
      </c>
      <c r="G42" s="45">
        <f t="shared" si="33"/>
        <v>1039.8223333333335</v>
      </c>
      <c r="H42" s="45">
        <f t="shared" si="33"/>
        <v>1039.8223333333335</v>
      </c>
      <c r="I42" s="45">
        <f t="shared" si="33"/>
        <v>1039.8223333333335</v>
      </c>
      <c r="J42" s="45">
        <f t="shared" si="33"/>
        <v>1039.8223333333335</v>
      </c>
      <c r="K42" s="45">
        <f t="shared" si="33"/>
        <v>1039.8223333333335</v>
      </c>
      <c r="L42" s="45">
        <f t="shared" si="33"/>
        <v>1039.8223333333335</v>
      </c>
      <c r="M42" s="45">
        <f t="shared" si="33"/>
        <v>1039.8223333333335</v>
      </c>
      <c r="N42" s="45">
        <f t="shared" si="33"/>
        <v>1039.8223333333335</v>
      </c>
      <c r="O42" s="45">
        <f t="shared" si="33"/>
        <v>1039.8223333333335</v>
      </c>
      <c r="P42" s="45">
        <f t="shared" ref="P42:P59" si="34">SUM(G42:O42)</f>
        <v>9358.4010000000017</v>
      </c>
      <c r="Q42" s="45"/>
      <c r="R42" s="45">
        <f t="shared" ref="R42:AC42" si="35">SUM(R18:R40)</f>
        <v>1039.8223333333335</v>
      </c>
      <c r="S42" s="45">
        <f t="shared" si="35"/>
        <v>1039.8223333333335</v>
      </c>
      <c r="T42" s="45">
        <f t="shared" si="35"/>
        <v>1039.8223333333335</v>
      </c>
      <c r="U42" s="45">
        <f t="shared" si="35"/>
        <v>1039.8223333333335</v>
      </c>
      <c r="V42" s="45">
        <f t="shared" si="35"/>
        <v>1039.8223333333335</v>
      </c>
      <c r="W42" s="45">
        <f t="shared" si="35"/>
        <v>1039.8223333333335</v>
      </c>
      <c r="X42" s="45">
        <f t="shared" si="35"/>
        <v>1039.8223333333335</v>
      </c>
      <c r="Y42" s="45">
        <f t="shared" si="35"/>
        <v>1039.8223333333335</v>
      </c>
      <c r="Z42" s="45">
        <f t="shared" si="35"/>
        <v>1039.8223333333335</v>
      </c>
      <c r="AA42" s="45">
        <f t="shared" si="35"/>
        <v>1039.8223333333335</v>
      </c>
      <c r="AB42" s="45">
        <f t="shared" si="35"/>
        <v>1039.8223333333335</v>
      </c>
      <c r="AC42" s="45">
        <f t="shared" si="35"/>
        <v>1039.8223333333335</v>
      </c>
      <c r="AD42" s="45">
        <f t="shared" ref="AD42:AD59" si="36">SUM(U42:AC42)</f>
        <v>9358.4010000000017</v>
      </c>
      <c r="AE42" s="45"/>
      <c r="AF42" s="45">
        <f t="shared" ref="AF42:AQ42" si="37">SUM(AF18:AF40)</f>
        <v>1039.8223333333335</v>
      </c>
      <c r="AG42" s="45">
        <f t="shared" si="37"/>
        <v>1039.8223333333335</v>
      </c>
      <c r="AH42" s="45">
        <f t="shared" si="37"/>
        <v>1039.8223333333335</v>
      </c>
      <c r="AI42" s="45">
        <f t="shared" si="37"/>
        <v>1039.8223333333335</v>
      </c>
      <c r="AJ42" s="45">
        <f t="shared" si="37"/>
        <v>1039.8223333333335</v>
      </c>
      <c r="AK42" s="45">
        <f t="shared" si="37"/>
        <v>1039.8223333333335</v>
      </c>
      <c r="AL42" s="45">
        <f t="shared" si="37"/>
        <v>1039.8223333333335</v>
      </c>
      <c r="AM42" s="45">
        <f t="shared" si="37"/>
        <v>1039.8223333333335</v>
      </c>
      <c r="AN42" s="45">
        <f t="shared" si="37"/>
        <v>1039.8223333333335</v>
      </c>
      <c r="AO42" s="45">
        <f t="shared" si="37"/>
        <v>1039.8223333333335</v>
      </c>
      <c r="AP42" s="45">
        <f t="shared" si="37"/>
        <v>1039.8223333333335</v>
      </c>
      <c r="AQ42" s="45">
        <f t="shared" si="37"/>
        <v>1039.8223333333335</v>
      </c>
      <c r="AR42" s="45">
        <f t="shared" ref="AR42:AR59" si="38">SUM(AI42:AQ42)</f>
        <v>9358.4010000000017</v>
      </c>
    </row>
    <row r="43" spans="1:44" ht="13.2" hidden="1" customHeight="1" x14ac:dyDescent="0.25">
      <c r="A43" s="19" t="s">
        <v>35</v>
      </c>
      <c r="B43" s="19"/>
      <c r="C43" s="19"/>
      <c r="D43" s="46"/>
      <c r="E43" s="46"/>
      <c r="F43" s="46"/>
      <c r="G43" s="46"/>
      <c r="H43" s="46"/>
      <c r="I43" s="46"/>
      <c r="J43" s="46"/>
      <c r="K43" s="46"/>
      <c r="L43" s="46"/>
      <c r="M43" s="46"/>
      <c r="N43" s="46"/>
      <c r="O43" s="46"/>
      <c r="P43" s="46">
        <f t="shared" si="34"/>
        <v>0</v>
      </c>
      <c r="Q43" s="46"/>
      <c r="R43" s="46"/>
      <c r="S43" s="46"/>
      <c r="T43" s="46"/>
      <c r="U43" s="46"/>
      <c r="V43" s="46"/>
      <c r="W43" s="46"/>
      <c r="X43" s="46"/>
      <c r="Y43" s="46"/>
      <c r="Z43" s="46"/>
      <c r="AA43" s="46"/>
      <c r="AB43" s="46"/>
      <c r="AC43" s="46"/>
      <c r="AD43" s="46">
        <f t="shared" si="36"/>
        <v>0</v>
      </c>
      <c r="AE43" s="46"/>
      <c r="AF43" s="46"/>
      <c r="AR43" s="46">
        <f t="shared" si="38"/>
        <v>0</v>
      </c>
    </row>
    <row r="44" spans="1:44" ht="13.2" hidden="1" customHeight="1" x14ac:dyDescent="0.25">
      <c r="B44" s="16" t="s">
        <v>36</v>
      </c>
      <c r="D44" s="46">
        <v>0</v>
      </c>
      <c r="E44" s="46">
        <v>0</v>
      </c>
      <c r="F44" s="46">
        <f>E44</f>
        <v>0</v>
      </c>
      <c r="G44" s="46">
        <f>F44</f>
        <v>0</v>
      </c>
      <c r="H44" s="46">
        <f>G44</f>
        <v>0</v>
      </c>
      <c r="I44" s="46">
        <f>H44</f>
        <v>0</v>
      </c>
      <c r="J44" s="46">
        <v>0</v>
      </c>
      <c r="K44" s="46">
        <f>J44</f>
        <v>0</v>
      </c>
      <c r="L44" s="46">
        <f>K44</f>
        <v>0</v>
      </c>
      <c r="M44" s="46">
        <f>L44</f>
        <v>0</v>
      </c>
      <c r="N44" s="46">
        <f>M44</f>
        <v>0</v>
      </c>
      <c r="O44" s="46">
        <f>N44</f>
        <v>0</v>
      </c>
      <c r="P44" s="46">
        <f t="shared" si="34"/>
        <v>0</v>
      </c>
      <c r="Q44" s="46"/>
      <c r="R44" s="46">
        <f>O44</f>
        <v>0</v>
      </c>
      <c r="S44" s="46">
        <f t="shared" ref="S44:AC49" si="39">Q44</f>
        <v>0</v>
      </c>
      <c r="T44" s="46">
        <f t="shared" si="39"/>
        <v>0</v>
      </c>
      <c r="U44" s="46">
        <f t="shared" si="39"/>
        <v>0</v>
      </c>
      <c r="V44" s="46">
        <f t="shared" si="39"/>
        <v>0</v>
      </c>
      <c r="W44" s="46">
        <f t="shared" si="39"/>
        <v>0</v>
      </c>
      <c r="X44" s="46">
        <f t="shared" si="39"/>
        <v>0</v>
      </c>
      <c r="Y44" s="46">
        <f t="shared" si="39"/>
        <v>0</v>
      </c>
      <c r="Z44" s="46">
        <f t="shared" si="39"/>
        <v>0</v>
      </c>
      <c r="AA44" s="46">
        <f t="shared" si="39"/>
        <v>0</v>
      </c>
      <c r="AB44" s="46">
        <f t="shared" si="39"/>
        <v>0</v>
      </c>
      <c r="AC44" s="46">
        <f t="shared" si="39"/>
        <v>0</v>
      </c>
      <c r="AD44" s="46">
        <f t="shared" si="36"/>
        <v>0</v>
      </c>
      <c r="AE44" s="46"/>
      <c r="AF44" s="46">
        <f t="shared" ref="AF44:AF49" si="40">AC44</f>
        <v>0</v>
      </c>
      <c r="AR44" s="46">
        <f t="shared" si="38"/>
        <v>0</v>
      </c>
    </row>
    <row r="45" spans="1:44" ht="13.2" hidden="1" customHeight="1" x14ac:dyDescent="0.25">
      <c r="B45" s="16" t="s">
        <v>37</v>
      </c>
      <c r="D45" s="46">
        <v>0</v>
      </c>
      <c r="E45" s="46">
        <v>0</v>
      </c>
      <c r="F45" s="46">
        <f t="shared" ref="F45:K49" si="41">E45</f>
        <v>0</v>
      </c>
      <c r="G45" s="46">
        <f t="shared" si="41"/>
        <v>0</v>
      </c>
      <c r="H45" s="46">
        <f t="shared" si="41"/>
        <v>0</v>
      </c>
      <c r="I45" s="46">
        <f t="shared" si="41"/>
        <v>0</v>
      </c>
      <c r="J45" s="46">
        <v>0</v>
      </c>
      <c r="K45" s="46">
        <f t="shared" ref="K45:O48" si="42">J45</f>
        <v>0</v>
      </c>
      <c r="L45" s="46">
        <f t="shared" si="42"/>
        <v>0</v>
      </c>
      <c r="M45" s="46">
        <f t="shared" si="42"/>
        <v>0</v>
      </c>
      <c r="N45" s="46">
        <f t="shared" si="42"/>
        <v>0</v>
      </c>
      <c r="O45" s="46">
        <f t="shared" si="42"/>
        <v>0</v>
      </c>
      <c r="P45" s="46">
        <f t="shared" si="34"/>
        <v>0</v>
      </c>
      <c r="Q45" s="46"/>
      <c r="R45" s="46">
        <f t="shared" ref="R45:R49" si="43">O45</f>
        <v>0</v>
      </c>
      <c r="S45" s="46">
        <f t="shared" si="39"/>
        <v>0</v>
      </c>
      <c r="T45" s="46">
        <f t="shared" si="39"/>
        <v>0</v>
      </c>
      <c r="U45" s="46">
        <f t="shared" si="39"/>
        <v>0</v>
      </c>
      <c r="V45" s="46">
        <f t="shared" si="39"/>
        <v>0</v>
      </c>
      <c r="W45" s="46">
        <f t="shared" si="39"/>
        <v>0</v>
      </c>
      <c r="X45" s="46">
        <f t="shared" si="39"/>
        <v>0</v>
      </c>
      <c r="Y45" s="46">
        <f t="shared" si="39"/>
        <v>0</v>
      </c>
      <c r="Z45" s="46">
        <f t="shared" si="39"/>
        <v>0</v>
      </c>
      <c r="AA45" s="46">
        <f t="shared" si="39"/>
        <v>0</v>
      </c>
      <c r="AB45" s="46">
        <f t="shared" si="39"/>
        <v>0</v>
      </c>
      <c r="AC45" s="46">
        <f t="shared" si="39"/>
        <v>0</v>
      </c>
      <c r="AD45" s="46">
        <f t="shared" si="36"/>
        <v>0</v>
      </c>
      <c r="AE45" s="46"/>
      <c r="AF45" s="46">
        <f t="shared" si="40"/>
        <v>0</v>
      </c>
      <c r="AR45" s="46">
        <f t="shared" si="38"/>
        <v>0</v>
      </c>
    </row>
    <row r="46" spans="1:44" ht="13.2" hidden="1" customHeight="1" x14ac:dyDescent="0.25">
      <c r="B46" s="16" t="s">
        <v>38</v>
      </c>
      <c r="D46" s="46">
        <v>0</v>
      </c>
      <c r="E46" s="46">
        <v>0</v>
      </c>
      <c r="F46" s="46">
        <f t="shared" si="41"/>
        <v>0</v>
      </c>
      <c r="G46" s="46">
        <f t="shared" si="41"/>
        <v>0</v>
      </c>
      <c r="H46" s="46">
        <f t="shared" si="41"/>
        <v>0</v>
      </c>
      <c r="I46" s="46">
        <f t="shared" si="41"/>
        <v>0</v>
      </c>
      <c r="J46" s="46">
        <v>0</v>
      </c>
      <c r="K46" s="46">
        <f t="shared" si="42"/>
        <v>0</v>
      </c>
      <c r="L46" s="46">
        <f t="shared" si="42"/>
        <v>0</v>
      </c>
      <c r="M46" s="46">
        <f t="shared" si="42"/>
        <v>0</v>
      </c>
      <c r="N46" s="46">
        <f t="shared" si="42"/>
        <v>0</v>
      </c>
      <c r="O46" s="46">
        <f t="shared" si="42"/>
        <v>0</v>
      </c>
      <c r="P46" s="46">
        <f t="shared" si="34"/>
        <v>0</v>
      </c>
      <c r="Q46" s="46"/>
      <c r="R46" s="46">
        <f t="shared" si="43"/>
        <v>0</v>
      </c>
      <c r="S46" s="46">
        <f t="shared" si="39"/>
        <v>0</v>
      </c>
      <c r="T46" s="46">
        <f t="shared" si="39"/>
        <v>0</v>
      </c>
      <c r="U46" s="46">
        <f t="shared" si="39"/>
        <v>0</v>
      </c>
      <c r="V46" s="46">
        <f t="shared" si="39"/>
        <v>0</v>
      </c>
      <c r="W46" s="46">
        <f t="shared" si="39"/>
        <v>0</v>
      </c>
      <c r="X46" s="46">
        <f t="shared" si="39"/>
        <v>0</v>
      </c>
      <c r="Y46" s="46">
        <f t="shared" si="39"/>
        <v>0</v>
      </c>
      <c r="Z46" s="46">
        <f t="shared" si="39"/>
        <v>0</v>
      </c>
      <c r="AA46" s="46">
        <f t="shared" si="39"/>
        <v>0</v>
      </c>
      <c r="AB46" s="46">
        <f t="shared" si="39"/>
        <v>0</v>
      </c>
      <c r="AC46" s="46">
        <f t="shared" si="39"/>
        <v>0</v>
      </c>
      <c r="AD46" s="46">
        <f t="shared" si="36"/>
        <v>0</v>
      </c>
      <c r="AE46" s="46"/>
      <c r="AF46" s="46">
        <f t="shared" si="40"/>
        <v>0</v>
      </c>
      <c r="AR46" s="46">
        <f t="shared" si="38"/>
        <v>0</v>
      </c>
    </row>
    <row r="47" spans="1:44" ht="13.2" hidden="1" customHeight="1" x14ac:dyDescent="0.25">
      <c r="B47" s="16" t="s">
        <v>39</v>
      </c>
      <c r="D47" s="46">
        <v>0</v>
      </c>
      <c r="E47" s="46">
        <v>0</v>
      </c>
      <c r="F47" s="46">
        <f t="shared" si="41"/>
        <v>0</v>
      </c>
      <c r="G47" s="46">
        <f t="shared" si="41"/>
        <v>0</v>
      </c>
      <c r="H47" s="46">
        <f t="shared" si="41"/>
        <v>0</v>
      </c>
      <c r="I47" s="46">
        <f t="shared" si="41"/>
        <v>0</v>
      </c>
      <c r="J47" s="46">
        <v>0</v>
      </c>
      <c r="K47" s="46">
        <f t="shared" si="42"/>
        <v>0</v>
      </c>
      <c r="L47" s="46">
        <f t="shared" si="42"/>
        <v>0</v>
      </c>
      <c r="M47" s="46">
        <f t="shared" si="42"/>
        <v>0</v>
      </c>
      <c r="N47" s="46">
        <f t="shared" si="42"/>
        <v>0</v>
      </c>
      <c r="O47" s="46">
        <f t="shared" si="42"/>
        <v>0</v>
      </c>
      <c r="P47" s="46">
        <f t="shared" si="34"/>
        <v>0</v>
      </c>
      <c r="Q47" s="46"/>
      <c r="R47" s="46">
        <f t="shared" si="43"/>
        <v>0</v>
      </c>
      <c r="S47" s="46">
        <f t="shared" si="39"/>
        <v>0</v>
      </c>
      <c r="T47" s="46">
        <f t="shared" si="39"/>
        <v>0</v>
      </c>
      <c r="U47" s="46">
        <f t="shared" si="39"/>
        <v>0</v>
      </c>
      <c r="V47" s="46">
        <f t="shared" si="39"/>
        <v>0</v>
      </c>
      <c r="W47" s="46">
        <f t="shared" si="39"/>
        <v>0</v>
      </c>
      <c r="X47" s="46">
        <f t="shared" si="39"/>
        <v>0</v>
      </c>
      <c r="Y47" s="46">
        <f t="shared" si="39"/>
        <v>0</v>
      </c>
      <c r="Z47" s="46">
        <f t="shared" si="39"/>
        <v>0</v>
      </c>
      <c r="AA47" s="46">
        <f t="shared" si="39"/>
        <v>0</v>
      </c>
      <c r="AB47" s="46">
        <f t="shared" si="39"/>
        <v>0</v>
      </c>
      <c r="AC47" s="46">
        <f t="shared" si="39"/>
        <v>0</v>
      </c>
      <c r="AD47" s="46">
        <f t="shared" si="36"/>
        <v>0</v>
      </c>
      <c r="AE47" s="46"/>
      <c r="AF47" s="46">
        <f t="shared" si="40"/>
        <v>0</v>
      </c>
      <c r="AR47" s="46">
        <f t="shared" si="38"/>
        <v>0</v>
      </c>
    </row>
    <row r="48" spans="1:44" ht="13.2" hidden="1" customHeight="1" x14ac:dyDescent="0.25">
      <c r="B48" s="16" t="s">
        <v>40</v>
      </c>
      <c r="D48" s="46">
        <v>0</v>
      </c>
      <c r="E48" s="46">
        <v>0</v>
      </c>
      <c r="F48" s="46">
        <f t="shared" si="41"/>
        <v>0</v>
      </c>
      <c r="G48" s="46">
        <f t="shared" si="41"/>
        <v>0</v>
      </c>
      <c r="H48" s="46">
        <f t="shared" si="41"/>
        <v>0</v>
      </c>
      <c r="I48" s="46">
        <f t="shared" si="41"/>
        <v>0</v>
      </c>
      <c r="J48" s="46">
        <v>0</v>
      </c>
      <c r="K48" s="46">
        <f t="shared" si="42"/>
        <v>0</v>
      </c>
      <c r="L48" s="46">
        <f t="shared" si="42"/>
        <v>0</v>
      </c>
      <c r="M48" s="46">
        <f t="shared" si="42"/>
        <v>0</v>
      </c>
      <c r="N48" s="46">
        <f t="shared" si="42"/>
        <v>0</v>
      </c>
      <c r="O48" s="46">
        <f t="shared" si="42"/>
        <v>0</v>
      </c>
      <c r="P48" s="46">
        <f t="shared" si="34"/>
        <v>0</v>
      </c>
      <c r="Q48" s="46"/>
      <c r="R48" s="46">
        <f t="shared" si="43"/>
        <v>0</v>
      </c>
      <c r="S48" s="46">
        <f t="shared" si="39"/>
        <v>0</v>
      </c>
      <c r="T48" s="46">
        <f t="shared" si="39"/>
        <v>0</v>
      </c>
      <c r="U48" s="46">
        <f t="shared" si="39"/>
        <v>0</v>
      </c>
      <c r="V48" s="46">
        <f t="shared" si="39"/>
        <v>0</v>
      </c>
      <c r="W48" s="46">
        <f t="shared" si="39"/>
        <v>0</v>
      </c>
      <c r="X48" s="46">
        <f t="shared" si="39"/>
        <v>0</v>
      </c>
      <c r="Y48" s="46">
        <f t="shared" si="39"/>
        <v>0</v>
      </c>
      <c r="Z48" s="46">
        <f t="shared" si="39"/>
        <v>0</v>
      </c>
      <c r="AA48" s="46">
        <f t="shared" si="39"/>
        <v>0</v>
      </c>
      <c r="AB48" s="46">
        <f t="shared" si="39"/>
        <v>0</v>
      </c>
      <c r="AC48" s="46">
        <f t="shared" si="39"/>
        <v>0</v>
      </c>
      <c r="AD48" s="46">
        <f t="shared" si="36"/>
        <v>0</v>
      </c>
      <c r="AE48" s="46"/>
      <c r="AF48" s="46">
        <f t="shared" si="40"/>
        <v>0</v>
      </c>
      <c r="AR48" s="46">
        <f t="shared" si="38"/>
        <v>0</v>
      </c>
    </row>
    <row r="49" spans="1:48" ht="13.2" hidden="1" customHeight="1" x14ac:dyDescent="0.25">
      <c r="B49" s="16" t="s">
        <v>41</v>
      </c>
      <c r="D49" s="47">
        <v>0</v>
      </c>
      <c r="E49" s="47">
        <v>0</v>
      </c>
      <c r="F49" s="47">
        <f t="shared" si="41"/>
        <v>0</v>
      </c>
      <c r="G49" s="47">
        <f t="shared" si="41"/>
        <v>0</v>
      </c>
      <c r="H49" s="47">
        <f t="shared" si="41"/>
        <v>0</v>
      </c>
      <c r="I49" s="47">
        <f t="shared" si="41"/>
        <v>0</v>
      </c>
      <c r="J49" s="47">
        <f t="shared" si="41"/>
        <v>0</v>
      </c>
      <c r="K49" s="47">
        <f t="shared" si="41"/>
        <v>0</v>
      </c>
      <c r="L49" s="47">
        <f>K49</f>
        <v>0</v>
      </c>
      <c r="M49" s="47">
        <f>L49</f>
        <v>0</v>
      </c>
      <c r="N49" s="47">
        <f>M49</f>
        <v>0</v>
      </c>
      <c r="O49" s="47">
        <f>N49</f>
        <v>0</v>
      </c>
      <c r="P49" s="47">
        <f t="shared" si="34"/>
        <v>0</v>
      </c>
      <c r="Q49" s="47"/>
      <c r="R49" s="47">
        <f t="shared" si="43"/>
        <v>0</v>
      </c>
      <c r="S49" s="47">
        <f t="shared" si="39"/>
        <v>0</v>
      </c>
      <c r="T49" s="47">
        <f t="shared" si="39"/>
        <v>0</v>
      </c>
      <c r="U49" s="47">
        <f t="shared" si="39"/>
        <v>0</v>
      </c>
      <c r="V49" s="47">
        <f t="shared" si="39"/>
        <v>0</v>
      </c>
      <c r="W49" s="47">
        <f t="shared" si="39"/>
        <v>0</v>
      </c>
      <c r="X49" s="47">
        <f t="shared" si="39"/>
        <v>0</v>
      </c>
      <c r="Y49" s="47">
        <f t="shared" si="39"/>
        <v>0</v>
      </c>
      <c r="Z49" s="47">
        <f t="shared" si="39"/>
        <v>0</v>
      </c>
      <c r="AA49" s="47">
        <f t="shared" si="39"/>
        <v>0</v>
      </c>
      <c r="AB49" s="47">
        <f t="shared" si="39"/>
        <v>0</v>
      </c>
      <c r="AC49" s="47">
        <f t="shared" si="39"/>
        <v>0</v>
      </c>
      <c r="AD49" s="47">
        <f t="shared" si="36"/>
        <v>0</v>
      </c>
      <c r="AE49" s="47"/>
      <c r="AF49" s="47">
        <f t="shared" si="40"/>
        <v>0</v>
      </c>
      <c r="AG49" s="43"/>
      <c r="AH49" s="43"/>
      <c r="AI49" s="43"/>
      <c r="AJ49" s="43"/>
      <c r="AK49" s="43"/>
      <c r="AL49" s="43"/>
      <c r="AM49" s="43"/>
      <c r="AN49" s="43"/>
      <c r="AO49" s="43"/>
      <c r="AP49" s="43"/>
      <c r="AQ49" s="43"/>
      <c r="AR49" s="47">
        <f t="shared" si="38"/>
        <v>0</v>
      </c>
    </row>
    <row r="50" spans="1:48" ht="13.2" hidden="1" customHeight="1" x14ac:dyDescent="0.25">
      <c r="A50" s="20" t="s">
        <v>42</v>
      </c>
      <c r="B50" s="20"/>
      <c r="C50" s="20"/>
      <c r="D50" s="45">
        <f t="shared" ref="D50:O50" si="44">SUM(D44:D49)</f>
        <v>0</v>
      </c>
      <c r="E50" s="45">
        <f t="shared" si="44"/>
        <v>0</v>
      </c>
      <c r="F50" s="45">
        <f t="shared" si="44"/>
        <v>0</v>
      </c>
      <c r="G50" s="45">
        <f t="shared" si="44"/>
        <v>0</v>
      </c>
      <c r="H50" s="45">
        <f t="shared" si="44"/>
        <v>0</v>
      </c>
      <c r="I50" s="45">
        <f t="shared" si="44"/>
        <v>0</v>
      </c>
      <c r="J50" s="45">
        <f t="shared" si="44"/>
        <v>0</v>
      </c>
      <c r="K50" s="45">
        <f t="shared" si="44"/>
        <v>0</v>
      </c>
      <c r="L50" s="45">
        <f t="shared" si="44"/>
        <v>0</v>
      </c>
      <c r="M50" s="45">
        <f t="shared" si="44"/>
        <v>0</v>
      </c>
      <c r="N50" s="45">
        <f t="shared" si="44"/>
        <v>0</v>
      </c>
      <c r="O50" s="45">
        <f t="shared" si="44"/>
        <v>0</v>
      </c>
      <c r="P50" s="45">
        <f t="shared" si="34"/>
        <v>0</v>
      </c>
      <c r="Q50" s="45"/>
      <c r="R50" s="45">
        <f t="shared" ref="R50:AC50" si="45">SUM(R44:R49)</f>
        <v>0</v>
      </c>
      <c r="S50" s="45">
        <f t="shared" si="45"/>
        <v>0</v>
      </c>
      <c r="T50" s="45">
        <f t="shared" si="45"/>
        <v>0</v>
      </c>
      <c r="U50" s="45">
        <f t="shared" si="45"/>
        <v>0</v>
      </c>
      <c r="V50" s="45">
        <f t="shared" si="45"/>
        <v>0</v>
      </c>
      <c r="W50" s="45">
        <f t="shared" si="45"/>
        <v>0</v>
      </c>
      <c r="X50" s="45">
        <f t="shared" si="45"/>
        <v>0</v>
      </c>
      <c r="Y50" s="45">
        <f t="shared" si="45"/>
        <v>0</v>
      </c>
      <c r="Z50" s="45">
        <f t="shared" si="45"/>
        <v>0</v>
      </c>
      <c r="AA50" s="45">
        <f t="shared" si="45"/>
        <v>0</v>
      </c>
      <c r="AB50" s="45">
        <f t="shared" si="45"/>
        <v>0</v>
      </c>
      <c r="AC50" s="45">
        <f t="shared" si="45"/>
        <v>0</v>
      </c>
      <c r="AD50" s="45">
        <f t="shared" si="36"/>
        <v>0</v>
      </c>
      <c r="AE50" s="45"/>
      <c r="AF50" s="45">
        <f t="shared" ref="AF50" si="46">SUM(AF44:AF49)</f>
        <v>0</v>
      </c>
      <c r="AR50" s="45">
        <f t="shared" si="38"/>
        <v>0</v>
      </c>
    </row>
    <row r="51" spans="1:48" ht="13.2" hidden="1" customHeight="1" x14ac:dyDescent="0.25">
      <c r="A51" s="19" t="s">
        <v>43</v>
      </c>
      <c r="D51" s="46"/>
      <c r="E51" s="46"/>
      <c r="F51" s="46"/>
      <c r="G51" s="46"/>
      <c r="H51" s="46"/>
      <c r="I51" s="46"/>
      <c r="J51" s="46"/>
      <c r="K51" s="46"/>
      <c r="L51" s="46"/>
      <c r="M51" s="46"/>
      <c r="N51" s="46"/>
      <c r="O51" s="46"/>
      <c r="P51" s="46">
        <f t="shared" si="34"/>
        <v>0</v>
      </c>
      <c r="Q51" s="46"/>
      <c r="R51" s="46"/>
      <c r="S51" s="46"/>
      <c r="T51" s="46"/>
      <c r="U51" s="46"/>
      <c r="V51" s="46"/>
      <c r="W51" s="46"/>
      <c r="X51" s="46"/>
      <c r="Y51" s="46"/>
      <c r="Z51" s="46"/>
      <c r="AA51" s="46"/>
      <c r="AB51" s="46"/>
      <c r="AC51" s="46"/>
      <c r="AD51" s="46">
        <f t="shared" si="36"/>
        <v>0</v>
      </c>
      <c r="AE51" s="46"/>
      <c r="AF51" s="46"/>
      <c r="AR51" s="46">
        <f t="shared" si="38"/>
        <v>0</v>
      </c>
    </row>
    <row r="52" spans="1:48" ht="13.2" hidden="1" customHeight="1" x14ac:dyDescent="0.25">
      <c r="B52" s="16" t="s">
        <v>44</v>
      </c>
      <c r="D52" s="46">
        <v>0</v>
      </c>
      <c r="E52" s="46">
        <v>0</v>
      </c>
      <c r="F52" s="46">
        <f t="shared" ref="F52:O55" si="47">E52</f>
        <v>0</v>
      </c>
      <c r="G52" s="46">
        <f t="shared" si="47"/>
        <v>0</v>
      </c>
      <c r="H52" s="46">
        <f t="shared" si="47"/>
        <v>0</v>
      </c>
      <c r="I52" s="46">
        <f t="shared" si="47"/>
        <v>0</v>
      </c>
      <c r="J52" s="46">
        <f t="shared" si="47"/>
        <v>0</v>
      </c>
      <c r="K52" s="46">
        <f t="shared" si="47"/>
        <v>0</v>
      </c>
      <c r="L52" s="46">
        <f>K52</f>
        <v>0</v>
      </c>
      <c r="M52" s="46">
        <f>L52</f>
        <v>0</v>
      </c>
      <c r="N52" s="46">
        <f t="shared" ref="N52:O52" si="48">M52</f>
        <v>0</v>
      </c>
      <c r="O52" s="46">
        <f t="shared" si="48"/>
        <v>0</v>
      </c>
      <c r="P52" s="46">
        <f t="shared" si="34"/>
        <v>0</v>
      </c>
      <c r="Q52" s="46"/>
      <c r="R52" s="46"/>
      <c r="S52" s="46"/>
      <c r="T52" s="46"/>
      <c r="U52" s="46"/>
      <c r="V52" s="46"/>
      <c r="W52" s="46"/>
      <c r="X52" s="46"/>
      <c r="Y52" s="46"/>
      <c r="Z52" s="46"/>
      <c r="AA52" s="46"/>
      <c r="AB52" s="46"/>
      <c r="AC52" s="46"/>
      <c r="AD52" s="46">
        <f t="shared" si="36"/>
        <v>0</v>
      </c>
      <c r="AE52" s="46"/>
      <c r="AF52" s="46"/>
      <c r="AR52" s="46">
        <f t="shared" si="38"/>
        <v>0</v>
      </c>
    </row>
    <row r="53" spans="1:48" ht="13.2" hidden="1" customHeight="1" x14ac:dyDescent="0.25">
      <c r="B53" s="16" t="s">
        <v>45</v>
      </c>
      <c r="D53" s="46">
        <v>0</v>
      </c>
      <c r="E53" s="46">
        <v>0</v>
      </c>
      <c r="F53" s="46">
        <f t="shared" si="47"/>
        <v>0</v>
      </c>
      <c r="G53" s="46">
        <f t="shared" si="47"/>
        <v>0</v>
      </c>
      <c r="H53" s="46">
        <f t="shared" si="47"/>
        <v>0</v>
      </c>
      <c r="I53" s="46">
        <f t="shared" si="47"/>
        <v>0</v>
      </c>
      <c r="J53" s="46">
        <f t="shared" si="47"/>
        <v>0</v>
      </c>
      <c r="K53" s="46">
        <f t="shared" si="47"/>
        <v>0</v>
      </c>
      <c r="L53" s="46">
        <f t="shared" si="47"/>
        <v>0</v>
      </c>
      <c r="M53" s="46">
        <f t="shared" si="47"/>
        <v>0</v>
      </c>
      <c r="N53" s="46">
        <f t="shared" si="47"/>
        <v>0</v>
      </c>
      <c r="O53" s="46">
        <f t="shared" si="47"/>
        <v>0</v>
      </c>
      <c r="P53" s="46">
        <f t="shared" si="34"/>
        <v>0</v>
      </c>
      <c r="Q53" s="46"/>
      <c r="R53" s="46"/>
      <c r="S53" s="46"/>
      <c r="T53" s="46"/>
      <c r="U53" s="46"/>
      <c r="V53" s="46"/>
      <c r="W53" s="46"/>
      <c r="X53" s="46"/>
      <c r="Y53" s="46"/>
      <c r="Z53" s="46"/>
      <c r="AA53" s="46"/>
      <c r="AB53" s="46"/>
      <c r="AC53" s="46"/>
      <c r="AD53" s="46">
        <f t="shared" si="36"/>
        <v>0</v>
      </c>
      <c r="AE53" s="46"/>
      <c r="AF53" s="46"/>
      <c r="AR53" s="46">
        <f t="shared" si="38"/>
        <v>0</v>
      </c>
    </row>
    <row r="54" spans="1:48" ht="13.2" hidden="1" customHeight="1" x14ac:dyDescent="0.25">
      <c r="B54" s="16" t="s">
        <v>41</v>
      </c>
      <c r="D54" s="46">
        <v>0</v>
      </c>
      <c r="E54" s="46">
        <v>0</v>
      </c>
      <c r="F54" s="46">
        <f t="shared" si="47"/>
        <v>0</v>
      </c>
      <c r="G54" s="46">
        <f t="shared" si="47"/>
        <v>0</v>
      </c>
      <c r="H54" s="46">
        <f t="shared" si="47"/>
        <v>0</v>
      </c>
      <c r="I54" s="46">
        <f t="shared" si="47"/>
        <v>0</v>
      </c>
      <c r="J54" s="46">
        <f t="shared" si="47"/>
        <v>0</v>
      </c>
      <c r="K54" s="46">
        <f t="shared" si="47"/>
        <v>0</v>
      </c>
      <c r="L54" s="46">
        <f t="shared" si="47"/>
        <v>0</v>
      </c>
      <c r="M54" s="46">
        <f t="shared" si="47"/>
        <v>0</v>
      </c>
      <c r="N54" s="46">
        <f t="shared" si="47"/>
        <v>0</v>
      </c>
      <c r="O54" s="46">
        <f t="shared" si="47"/>
        <v>0</v>
      </c>
      <c r="P54" s="46">
        <f t="shared" si="34"/>
        <v>0</v>
      </c>
      <c r="Q54" s="46"/>
      <c r="R54" s="46"/>
      <c r="S54" s="46"/>
      <c r="T54" s="46"/>
      <c r="U54" s="46"/>
      <c r="V54" s="46"/>
      <c r="W54" s="46"/>
      <c r="X54" s="46"/>
      <c r="Y54" s="46"/>
      <c r="Z54" s="46"/>
      <c r="AA54" s="46"/>
      <c r="AB54" s="46"/>
      <c r="AC54" s="46"/>
      <c r="AD54" s="46">
        <f t="shared" si="36"/>
        <v>0</v>
      </c>
      <c r="AE54" s="46"/>
      <c r="AF54" s="46"/>
      <c r="AR54" s="46">
        <f t="shared" si="38"/>
        <v>0</v>
      </c>
    </row>
    <row r="55" spans="1:48" ht="19.2" customHeight="1" x14ac:dyDescent="0.25">
      <c r="A55" s="104"/>
      <c r="B55" s="110" t="s">
        <v>161</v>
      </c>
      <c r="D55" s="47">
        <v>0</v>
      </c>
      <c r="E55" s="47">
        <v>0</v>
      </c>
      <c r="F55" s="47">
        <f t="shared" si="47"/>
        <v>0</v>
      </c>
      <c r="G55" s="47">
        <f>SUBTOTAL(109,G17:G54)</f>
        <v>1039.8223333333335</v>
      </c>
      <c r="H55" s="47">
        <f t="shared" si="47"/>
        <v>1039.8223333333335</v>
      </c>
      <c r="I55" s="47">
        <f t="shared" si="47"/>
        <v>1039.8223333333335</v>
      </c>
      <c r="J55" s="47">
        <f t="shared" si="47"/>
        <v>1039.8223333333335</v>
      </c>
      <c r="K55" s="47">
        <f t="shared" si="47"/>
        <v>1039.8223333333335</v>
      </c>
      <c r="L55" s="47">
        <f t="shared" si="47"/>
        <v>1039.8223333333335</v>
      </c>
      <c r="M55" s="47">
        <f t="shared" si="47"/>
        <v>1039.8223333333335</v>
      </c>
      <c r="N55" s="47">
        <f t="shared" si="47"/>
        <v>1039.8223333333335</v>
      </c>
      <c r="O55" s="47">
        <f t="shared" si="47"/>
        <v>1039.8223333333335</v>
      </c>
      <c r="P55" s="111">
        <f>SUM(G55:O55)</f>
        <v>9358.4010000000017</v>
      </c>
      <c r="Q55" s="111"/>
      <c r="R55" s="111">
        <f>SUBTOTAL(109,R18:R54)</f>
        <v>1039.8223333333335</v>
      </c>
      <c r="S55" s="111">
        <f t="shared" ref="S55:AC55" si="49">SUBTOTAL(109,S18:S54)</f>
        <v>1039.8223333333335</v>
      </c>
      <c r="T55" s="111">
        <f t="shared" si="49"/>
        <v>1039.8223333333335</v>
      </c>
      <c r="U55" s="111">
        <f t="shared" si="49"/>
        <v>1039.8223333333335</v>
      </c>
      <c r="V55" s="111">
        <f t="shared" si="49"/>
        <v>1039.8223333333335</v>
      </c>
      <c r="W55" s="111">
        <f t="shared" si="49"/>
        <v>1039.8223333333335</v>
      </c>
      <c r="X55" s="111">
        <f t="shared" si="49"/>
        <v>1039.8223333333335</v>
      </c>
      <c r="Y55" s="111">
        <f t="shared" si="49"/>
        <v>1039.8223333333335</v>
      </c>
      <c r="Z55" s="111">
        <f t="shared" si="49"/>
        <v>1039.8223333333335</v>
      </c>
      <c r="AA55" s="111">
        <f t="shared" si="49"/>
        <v>1039.8223333333335</v>
      </c>
      <c r="AB55" s="111">
        <f t="shared" si="49"/>
        <v>1039.8223333333335</v>
      </c>
      <c r="AC55" s="111">
        <f t="shared" si="49"/>
        <v>1039.8223333333335</v>
      </c>
      <c r="AD55" s="111">
        <f>SUM(R55:AC55)</f>
        <v>12477.868000000002</v>
      </c>
      <c r="AE55" s="111"/>
      <c r="AF55" s="111">
        <f>SUBTOTAL(109,AF19:AF54)</f>
        <v>1039.8223333333335</v>
      </c>
      <c r="AG55" s="111">
        <f t="shared" ref="AG55:AQ55" si="50">SUBTOTAL(109,AG19:AG54)</f>
        <v>1039.8223333333335</v>
      </c>
      <c r="AH55" s="111">
        <f t="shared" si="50"/>
        <v>1039.8223333333335</v>
      </c>
      <c r="AI55" s="111">
        <f t="shared" si="50"/>
        <v>1039.8223333333335</v>
      </c>
      <c r="AJ55" s="111">
        <f t="shared" si="50"/>
        <v>1039.8223333333335</v>
      </c>
      <c r="AK55" s="111">
        <f t="shared" si="50"/>
        <v>1039.8223333333335</v>
      </c>
      <c r="AL55" s="111">
        <f t="shared" si="50"/>
        <v>1039.8223333333335</v>
      </c>
      <c r="AM55" s="111">
        <f t="shared" si="50"/>
        <v>1039.8223333333335</v>
      </c>
      <c r="AN55" s="111">
        <f t="shared" si="50"/>
        <v>1039.8223333333335</v>
      </c>
      <c r="AO55" s="111">
        <f t="shared" si="50"/>
        <v>1039.8223333333335</v>
      </c>
      <c r="AP55" s="111">
        <f t="shared" si="50"/>
        <v>1039.8223333333335</v>
      </c>
      <c r="AQ55" s="111">
        <f t="shared" si="50"/>
        <v>1039.8223333333335</v>
      </c>
      <c r="AR55" s="111">
        <f>SUM(AF55:AQ55)</f>
        <v>12477.868000000002</v>
      </c>
    </row>
    <row r="56" spans="1:48" x14ac:dyDescent="0.25">
      <c r="C56" s="20"/>
      <c r="D56" s="45"/>
      <c r="E56" s="45"/>
      <c r="F56" s="45"/>
      <c r="G56" s="45">
        <f>G55</f>
        <v>1039.8223333333335</v>
      </c>
      <c r="H56" s="45">
        <f t="shared" ref="H56:O56" si="51">H55</f>
        <v>1039.8223333333335</v>
      </c>
      <c r="I56" s="45">
        <f t="shared" si="51"/>
        <v>1039.8223333333335</v>
      </c>
      <c r="J56" s="45">
        <f t="shared" si="51"/>
        <v>1039.8223333333335</v>
      </c>
      <c r="K56" s="45">
        <f t="shared" si="51"/>
        <v>1039.8223333333335</v>
      </c>
      <c r="L56" s="45">
        <f t="shared" si="51"/>
        <v>1039.8223333333335</v>
      </c>
      <c r="M56" s="45">
        <f t="shared" si="51"/>
        <v>1039.8223333333335</v>
      </c>
      <c r="N56" s="45">
        <f t="shared" si="51"/>
        <v>1039.8223333333335</v>
      </c>
      <c r="O56" s="45">
        <f t="shared" si="51"/>
        <v>1039.8223333333335</v>
      </c>
      <c r="P56" s="45">
        <f>P55</f>
        <v>9358.4010000000017</v>
      </c>
      <c r="Q56" s="45"/>
      <c r="R56" s="45">
        <f>SUM(R52:R55)</f>
        <v>1039.8223333333335</v>
      </c>
      <c r="S56" s="45">
        <f t="shared" ref="S56:AC56" si="52">SUM(S52:S55)</f>
        <v>1039.8223333333335</v>
      </c>
      <c r="T56" s="45">
        <f t="shared" si="52"/>
        <v>1039.8223333333335</v>
      </c>
      <c r="U56" s="45">
        <f t="shared" si="52"/>
        <v>1039.8223333333335</v>
      </c>
      <c r="V56" s="45">
        <f t="shared" si="52"/>
        <v>1039.8223333333335</v>
      </c>
      <c r="W56" s="45">
        <f t="shared" si="52"/>
        <v>1039.8223333333335</v>
      </c>
      <c r="X56" s="45">
        <f t="shared" si="52"/>
        <v>1039.8223333333335</v>
      </c>
      <c r="Y56" s="45">
        <f t="shared" si="52"/>
        <v>1039.8223333333335</v>
      </c>
      <c r="Z56" s="45">
        <f t="shared" si="52"/>
        <v>1039.8223333333335</v>
      </c>
      <c r="AA56" s="45">
        <f t="shared" si="52"/>
        <v>1039.8223333333335</v>
      </c>
      <c r="AB56" s="45">
        <f t="shared" si="52"/>
        <v>1039.8223333333335</v>
      </c>
      <c r="AC56" s="45">
        <f t="shared" si="52"/>
        <v>1039.8223333333335</v>
      </c>
      <c r="AD56" s="45">
        <f>SUM(R56:AC56)</f>
        <v>12477.868000000002</v>
      </c>
      <c r="AE56" s="45"/>
      <c r="AF56" s="45">
        <f t="shared" ref="AF56:AQ56" si="53">SUM(AF52:AF55)</f>
        <v>1039.8223333333335</v>
      </c>
      <c r="AG56" s="45">
        <f t="shared" si="53"/>
        <v>1039.8223333333335</v>
      </c>
      <c r="AH56" s="45">
        <f t="shared" si="53"/>
        <v>1039.8223333333335</v>
      </c>
      <c r="AI56" s="45">
        <f t="shared" si="53"/>
        <v>1039.8223333333335</v>
      </c>
      <c r="AJ56" s="45">
        <f t="shared" si="53"/>
        <v>1039.8223333333335</v>
      </c>
      <c r="AK56" s="45">
        <f t="shared" si="53"/>
        <v>1039.8223333333335</v>
      </c>
      <c r="AL56" s="45">
        <f t="shared" si="53"/>
        <v>1039.8223333333335</v>
      </c>
      <c r="AM56" s="45">
        <f t="shared" si="53"/>
        <v>1039.8223333333335</v>
      </c>
      <c r="AN56" s="45">
        <f t="shared" si="53"/>
        <v>1039.8223333333335</v>
      </c>
      <c r="AO56" s="45">
        <f t="shared" si="53"/>
        <v>1039.8223333333335</v>
      </c>
      <c r="AP56" s="45">
        <f t="shared" si="53"/>
        <v>1039.8223333333335</v>
      </c>
      <c r="AQ56" s="45">
        <f t="shared" si="53"/>
        <v>1039.8223333333335</v>
      </c>
      <c r="AR56" s="45">
        <f>SUM(AF56:AQ56)</f>
        <v>12477.868000000002</v>
      </c>
    </row>
    <row r="57" spans="1:48" x14ac:dyDescent="0.25">
      <c r="A57" s="101" t="s">
        <v>47</v>
      </c>
      <c r="B57" s="20"/>
      <c r="D57" s="46"/>
      <c r="E57" s="46"/>
      <c r="F57" s="46"/>
      <c r="G57" s="46"/>
      <c r="H57" s="46"/>
      <c r="I57" s="46"/>
      <c r="J57" s="46"/>
      <c r="K57" s="46"/>
      <c r="L57" s="46"/>
      <c r="M57" s="46"/>
      <c r="N57" s="46"/>
      <c r="O57" s="46"/>
      <c r="P57" s="46">
        <f t="shared" si="34"/>
        <v>0</v>
      </c>
      <c r="Q57" s="46"/>
      <c r="R57" s="46"/>
      <c r="S57" s="46"/>
      <c r="T57" s="46"/>
      <c r="U57" s="46"/>
      <c r="V57" s="46"/>
      <c r="W57" s="46"/>
      <c r="X57" s="46"/>
      <c r="Y57" s="46"/>
      <c r="Z57" s="46"/>
      <c r="AA57" s="46"/>
      <c r="AB57" s="46"/>
      <c r="AC57" s="46"/>
      <c r="AD57" s="46">
        <f t="shared" si="36"/>
        <v>0</v>
      </c>
      <c r="AR57" s="46">
        <f t="shared" si="38"/>
        <v>0</v>
      </c>
    </row>
    <row r="58" spans="1:48" x14ac:dyDescent="0.25">
      <c r="C58" s="16" t="s">
        <v>48</v>
      </c>
      <c r="D58" s="45">
        <f t="shared" ref="D58:F58" si="54">D16-D42-D50+D56</f>
        <v>0</v>
      </c>
      <c r="E58" s="45">
        <f t="shared" si="54"/>
        <v>0</v>
      </c>
      <c r="F58" s="45">
        <f t="shared" si="54"/>
        <v>0</v>
      </c>
      <c r="G58" s="45">
        <f>G16-G42</f>
        <v>1800.1776666666665</v>
      </c>
      <c r="H58" s="45">
        <f t="shared" ref="H58:O58" si="55">H16-H42</f>
        <v>1800.1776666666665</v>
      </c>
      <c r="I58" s="45">
        <f t="shared" si="55"/>
        <v>1800.1776666666665</v>
      </c>
      <c r="J58" s="45">
        <f t="shared" si="55"/>
        <v>1800.1776666666665</v>
      </c>
      <c r="K58" s="45">
        <f t="shared" si="55"/>
        <v>1800.1776666666665</v>
      </c>
      <c r="L58" s="45">
        <f t="shared" si="55"/>
        <v>1800.1776666666665</v>
      </c>
      <c r="M58" s="45">
        <f t="shared" si="55"/>
        <v>1800.1776666666665</v>
      </c>
      <c r="N58" s="45">
        <f t="shared" si="55"/>
        <v>1800.1776666666665</v>
      </c>
      <c r="O58" s="45">
        <f t="shared" si="55"/>
        <v>1800.1776666666665</v>
      </c>
      <c r="P58" s="45">
        <f>O58</f>
        <v>1800.1776666666665</v>
      </c>
      <c r="Q58" s="45"/>
      <c r="R58" s="45">
        <f>R16-R56</f>
        <v>3560.1776666666665</v>
      </c>
      <c r="S58" s="45">
        <f t="shared" ref="S58:AC58" si="56">S16-S56</f>
        <v>3560.1776666666665</v>
      </c>
      <c r="T58" s="45">
        <f t="shared" si="56"/>
        <v>3560.1776666666665</v>
      </c>
      <c r="U58" s="45">
        <f t="shared" si="56"/>
        <v>3560.1776666666665</v>
      </c>
      <c r="V58" s="45">
        <f t="shared" si="56"/>
        <v>3560.1776666666665</v>
      </c>
      <c r="W58" s="45">
        <f t="shared" si="56"/>
        <v>3560.1776666666665</v>
      </c>
      <c r="X58" s="45">
        <f t="shared" si="56"/>
        <v>3560.1776666666665</v>
      </c>
      <c r="Y58" s="45">
        <f t="shared" si="56"/>
        <v>3560.1776666666665</v>
      </c>
      <c r="Z58" s="45">
        <f t="shared" si="56"/>
        <v>3560.1776666666665</v>
      </c>
      <c r="AA58" s="45">
        <f t="shared" si="56"/>
        <v>3560.1776666666665</v>
      </c>
      <c r="AB58" s="45">
        <f t="shared" si="56"/>
        <v>3560.1776666666665</v>
      </c>
      <c r="AC58" s="45">
        <f t="shared" si="56"/>
        <v>3560.1776666666665</v>
      </c>
      <c r="AD58" s="45">
        <f>AC58</f>
        <v>3560.1776666666665</v>
      </c>
      <c r="AE58" s="49"/>
      <c r="AF58" s="45">
        <f>AF16-AF56</f>
        <v>7040.1776666666665</v>
      </c>
      <c r="AG58" s="45">
        <f t="shared" ref="AG58:AQ58" si="57">AG16-AG56</f>
        <v>7040.1776666666665</v>
      </c>
      <c r="AH58" s="45">
        <f t="shared" si="57"/>
        <v>7040.1776666666665</v>
      </c>
      <c r="AI58" s="45">
        <f t="shared" si="57"/>
        <v>7040.1776666666665</v>
      </c>
      <c r="AJ58" s="45">
        <f t="shared" si="57"/>
        <v>7040.1776666666665</v>
      </c>
      <c r="AK58" s="45">
        <f t="shared" si="57"/>
        <v>7040.1776666666665</v>
      </c>
      <c r="AL58" s="45">
        <f t="shared" si="57"/>
        <v>7040.1776666666665</v>
      </c>
      <c r="AM58" s="45">
        <f t="shared" si="57"/>
        <v>7040.1776666666665</v>
      </c>
      <c r="AN58" s="45">
        <f t="shared" si="57"/>
        <v>7040.1776666666665</v>
      </c>
      <c r="AO58" s="45">
        <f t="shared" si="57"/>
        <v>7040.1776666666665</v>
      </c>
      <c r="AP58" s="45">
        <f t="shared" si="57"/>
        <v>7040.1776666666665</v>
      </c>
      <c r="AQ58" s="45">
        <f t="shared" si="57"/>
        <v>7040.1776666666665</v>
      </c>
      <c r="AR58" s="45">
        <f>AQ58</f>
        <v>7040.1776666666665</v>
      </c>
      <c r="AV58" s="109"/>
    </row>
    <row r="59" spans="1:48" hidden="1" x14ac:dyDescent="0.25">
      <c r="D59" s="46"/>
      <c r="E59" s="46"/>
      <c r="F59" s="46"/>
      <c r="G59" s="46"/>
      <c r="H59" s="46"/>
      <c r="I59" s="46"/>
      <c r="J59" s="46"/>
      <c r="K59" s="46"/>
      <c r="L59" s="46"/>
      <c r="M59" s="46"/>
      <c r="N59" s="46"/>
      <c r="O59" s="46"/>
      <c r="P59" s="46">
        <f t="shared" si="34"/>
        <v>0</v>
      </c>
      <c r="Q59" s="46"/>
      <c r="R59" s="46"/>
      <c r="S59" s="46"/>
      <c r="T59" s="46"/>
      <c r="U59" s="46"/>
      <c r="V59" s="46"/>
      <c r="W59" s="46"/>
      <c r="X59" s="46"/>
      <c r="Y59" s="46"/>
      <c r="Z59" s="46"/>
      <c r="AA59" s="46"/>
      <c r="AB59" s="46"/>
      <c r="AC59" s="46"/>
      <c r="AD59" s="46">
        <f t="shared" si="36"/>
        <v>0</v>
      </c>
      <c r="AR59" s="46">
        <f t="shared" si="38"/>
        <v>0</v>
      </c>
    </row>
    <row r="60" spans="1:48" ht="13.8" thickBot="1" x14ac:dyDescent="0.3">
      <c r="C60" s="20" t="s">
        <v>49</v>
      </c>
      <c r="D60" s="97">
        <f t="shared" ref="D60:M60" si="58">D6+D58</f>
        <v>5000</v>
      </c>
      <c r="E60" s="97">
        <f t="shared" si="58"/>
        <v>5000</v>
      </c>
      <c r="F60" s="97">
        <f t="shared" si="58"/>
        <v>5000</v>
      </c>
      <c r="G60" s="97">
        <f>G6+G58</f>
        <v>6800.1776666666665</v>
      </c>
      <c r="H60" s="97">
        <f>H6+H58</f>
        <v>8600.355333333333</v>
      </c>
      <c r="I60" s="97">
        <f t="shared" si="58"/>
        <v>10400.532999999999</v>
      </c>
      <c r="J60" s="97">
        <f t="shared" si="58"/>
        <v>12200.710666666666</v>
      </c>
      <c r="K60" s="97">
        <f t="shared" si="58"/>
        <v>14000.888333333332</v>
      </c>
      <c r="L60" s="97">
        <f t="shared" si="58"/>
        <v>15801.065999999999</v>
      </c>
      <c r="M60" s="97">
        <f t="shared" si="58"/>
        <v>17601.243666666665</v>
      </c>
      <c r="N60" s="97">
        <f>N6+N58</f>
        <v>19401.421333333332</v>
      </c>
      <c r="O60" s="97">
        <f>O6+O58</f>
        <v>21201.598999999998</v>
      </c>
      <c r="P60" s="98">
        <f>Table5[[#This Row],[Column15]]</f>
        <v>21201.598999999998</v>
      </c>
      <c r="Q60" s="98">
        <f t="shared" ref="Q60:AE60" si="59">Q16-Q55</f>
        <v>0</v>
      </c>
      <c r="R60" s="98">
        <f>R6+R16-R55</f>
        <v>24761.776666666665</v>
      </c>
      <c r="S60" s="98">
        <f t="shared" ref="S60:AB60" si="60">S6+S16-S55</f>
        <v>28321.954333333331</v>
      </c>
      <c r="T60" s="98">
        <f t="shared" si="60"/>
        <v>31882.131999999994</v>
      </c>
      <c r="U60" s="98">
        <f t="shared" si="60"/>
        <v>35442.309666666668</v>
      </c>
      <c r="V60" s="98">
        <f t="shared" si="60"/>
        <v>39002.487333333338</v>
      </c>
      <c r="W60" s="98">
        <f t="shared" si="60"/>
        <v>42562.665000000008</v>
      </c>
      <c r="X60" s="98">
        <f t="shared" si="60"/>
        <v>46122.842666666678</v>
      </c>
      <c r="Y60" s="98">
        <f t="shared" si="60"/>
        <v>49683.020333333348</v>
      </c>
      <c r="Z60" s="98">
        <f t="shared" si="60"/>
        <v>53243.198000000019</v>
      </c>
      <c r="AA60" s="98">
        <f t="shared" si="60"/>
        <v>56803.375666666689</v>
      </c>
      <c r="AB60" s="98">
        <f t="shared" si="60"/>
        <v>60363.553333333359</v>
      </c>
      <c r="AC60" s="98">
        <f>AC6+AC16-AC55</f>
        <v>63923.731000000029</v>
      </c>
      <c r="AD60" s="98">
        <f>Table5[[#This Row],[Column29]]</f>
        <v>63923.731000000029</v>
      </c>
      <c r="AE60" s="98">
        <f t="shared" si="59"/>
        <v>0</v>
      </c>
      <c r="AF60" s="98">
        <f>AF6+AF16-AF55</f>
        <v>70963.908666666699</v>
      </c>
      <c r="AG60" s="98">
        <f t="shared" ref="AG60:AP60" si="61">AG6+AG16-AG55</f>
        <v>78004.086333333369</v>
      </c>
      <c r="AH60" s="98">
        <f t="shared" si="61"/>
        <v>85044.264000000039</v>
      </c>
      <c r="AI60" s="98">
        <f t="shared" si="61"/>
        <v>92084.441666666709</v>
      </c>
      <c r="AJ60" s="98">
        <f t="shared" si="61"/>
        <v>99124.619333333379</v>
      </c>
      <c r="AK60" s="98">
        <f t="shared" si="61"/>
        <v>106164.79700000005</v>
      </c>
      <c r="AL60" s="98">
        <f t="shared" si="61"/>
        <v>113204.97466666672</v>
      </c>
      <c r="AM60" s="98">
        <f t="shared" si="61"/>
        <v>120245.15233333339</v>
      </c>
      <c r="AN60" s="98">
        <f t="shared" si="61"/>
        <v>127285.33000000006</v>
      </c>
      <c r="AO60" s="98">
        <f t="shared" si="61"/>
        <v>134325.50766666673</v>
      </c>
      <c r="AP60" s="98">
        <f t="shared" si="61"/>
        <v>141365.68533333339</v>
      </c>
      <c r="AQ60" s="98">
        <f>AQ6+AQ16-AQ55</f>
        <v>148405.86300000004</v>
      </c>
      <c r="AR60" s="98">
        <f>Table5[[#This Row],[Column43]]</f>
        <v>148405.86300000004</v>
      </c>
    </row>
    <row r="61" spans="1:48" ht="14.4" thickTop="1" thickBot="1" x14ac:dyDescent="0.3">
      <c r="B61" s="20"/>
      <c r="C61" s="24"/>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R61" s="46"/>
    </row>
    <row r="62" spans="1:48" x14ac:dyDescent="0.2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R62" s="46"/>
    </row>
    <row r="63" spans="1:48" x14ac:dyDescent="0.25">
      <c r="C63" s="16" t="s">
        <v>51</v>
      </c>
      <c r="D63" s="46">
        <f t="shared" ref="D63:O63" si="62">D16-D42</f>
        <v>0</v>
      </c>
      <c r="E63" s="46">
        <f t="shared" si="62"/>
        <v>0</v>
      </c>
      <c r="F63" s="46">
        <f t="shared" si="62"/>
        <v>0</v>
      </c>
      <c r="G63" s="46">
        <f t="shared" si="62"/>
        <v>1800.1776666666665</v>
      </c>
      <c r="H63" s="46">
        <f t="shared" si="62"/>
        <v>1800.1776666666665</v>
      </c>
      <c r="I63" s="46">
        <f t="shared" si="62"/>
        <v>1800.1776666666665</v>
      </c>
      <c r="J63" s="46">
        <f t="shared" si="62"/>
        <v>1800.1776666666665</v>
      </c>
      <c r="K63" s="46">
        <f t="shared" si="62"/>
        <v>1800.1776666666665</v>
      </c>
      <c r="L63" s="46">
        <f t="shared" si="62"/>
        <v>1800.1776666666665</v>
      </c>
      <c r="M63" s="46">
        <f t="shared" si="62"/>
        <v>1800.1776666666665</v>
      </c>
      <c r="N63" s="46">
        <f t="shared" si="62"/>
        <v>1800.1776666666665</v>
      </c>
      <c r="O63" s="46">
        <f t="shared" si="62"/>
        <v>1800.1776666666665</v>
      </c>
      <c r="P63" s="46"/>
      <c r="Q63" s="46"/>
      <c r="R63" s="46">
        <f t="shared" ref="R63:AC63" si="63">R16-R42</f>
        <v>3560.1776666666665</v>
      </c>
      <c r="S63" s="46">
        <f t="shared" si="63"/>
        <v>3560.1776666666665</v>
      </c>
      <c r="T63" s="46">
        <f t="shared" si="63"/>
        <v>3560.1776666666665</v>
      </c>
      <c r="U63" s="46">
        <f t="shared" si="63"/>
        <v>3560.1776666666665</v>
      </c>
      <c r="V63" s="46">
        <f t="shared" si="63"/>
        <v>3560.1776666666665</v>
      </c>
      <c r="W63" s="46">
        <f t="shared" si="63"/>
        <v>3560.1776666666665</v>
      </c>
      <c r="X63" s="46">
        <f t="shared" si="63"/>
        <v>3560.1776666666665</v>
      </c>
      <c r="Y63" s="46">
        <f t="shared" si="63"/>
        <v>3560.1776666666665</v>
      </c>
      <c r="Z63" s="46">
        <f t="shared" si="63"/>
        <v>3560.1776666666665</v>
      </c>
      <c r="AA63" s="46">
        <f t="shared" si="63"/>
        <v>3560.1776666666665</v>
      </c>
      <c r="AB63" s="46">
        <f t="shared" si="63"/>
        <v>3560.1776666666665</v>
      </c>
      <c r="AC63" s="46">
        <f t="shared" si="63"/>
        <v>3560.1776666666665</v>
      </c>
      <c r="AD63" s="46"/>
      <c r="AF63" s="46">
        <f t="shared" ref="AF63:AQ63" si="64">AF16-AF42</f>
        <v>7040.1776666666665</v>
      </c>
      <c r="AG63" s="46">
        <f t="shared" si="64"/>
        <v>7040.1776666666665</v>
      </c>
      <c r="AH63" s="46">
        <f t="shared" si="64"/>
        <v>7040.1776666666665</v>
      </c>
      <c r="AI63" s="46">
        <f t="shared" si="64"/>
        <v>7040.1776666666665</v>
      </c>
      <c r="AJ63" s="46">
        <f t="shared" si="64"/>
        <v>7040.1776666666665</v>
      </c>
      <c r="AK63" s="46">
        <f t="shared" si="64"/>
        <v>7040.1776666666665</v>
      </c>
      <c r="AL63" s="46">
        <f t="shared" si="64"/>
        <v>7040.1776666666665</v>
      </c>
      <c r="AM63" s="46">
        <f t="shared" si="64"/>
        <v>7040.1776666666665</v>
      </c>
      <c r="AN63" s="46">
        <f t="shared" si="64"/>
        <v>7040.1776666666665</v>
      </c>
      <c r="AO63" s="46">
        <f t="shared" si="64"/>
        <v>7040.1776666666665</v>
      </c>
      <c r="AP63" s="46">
        <f t="shared" si="64"/>
        <v>7040.1776666666665</v>
      </c>
      <c r="AQ63" s="46">
        <f t="shared" si="64"/>
        <v>7040.1776666666665</v>
      </c>
      <c r="AR63" s="46"/>
    </row>
    <row r="64" spans="1:48" x14ac:dyDescent="0.25">
      <c r="D64" s="99"/>
      <c r="E64" s="99"/>
      <c r="F64" s="99"/>
      <c r="G64" s="99"/>
      <c r="H64" s="99"/>
      <c r="I64" s="99"/>
      <c r="J64" s="99"/>
      <c r="K64" s="99"/>
      <c r="L64" s="99"/>
      <c r="M64" s="99"/>
      <c r="N64" s="99"/>
      <c r="O64" s="99"/>
      <c r="P64" s="99"/>
      <c r="Q64" s="99"/>
      <c r="R64" s="99"/>
      <c r="S64" s="99"/>
      <c r="T64" s="99"/>
      <c r="U64" s="99"/>
      <c r="V64" s="99"/>
      <c r="W64" s="99"/>
      <c r="AD64" s="99"/>
      <c r="AR64" s="99"/>
    </row>
    <row r="65" spans="4:44" x14ac:dyDescent="0.25">
      <c r="D65" s="99"/>
      <c r="E65" s="99"/>
      <c r="F65" s="99"/>
      <c r="G65" s="99"/>
      <c r="H65" s="99"/>
      <c r="I65" s="99"/>
      <c r="J65" s="99"/>
      <c r="K65" s="99"/>
      <c r="L65" s="99"/>
      <c r="M65" s="99"/>
      <c r="N65" s="99"/>
      <c r="O65" s="99"/>
      <c r="P65" s="99"/>
      <c r="Q65" s="99"/>
      <c r="R65" s="99"/>
      <c r="S65" s="99"/>
      <c r="T65" s="99"/>
      <c r="U65" s="99"/>
      <c r="V65" s="99"/>
      <c r="W65" s="99"/>
      <c r="AD65" s="99"/>
      <c r="AR65" s="99"/>
    </row>
    <row r="66" spans="4:44" x14ac:dyDescent="0.25">
      <c r="D66" s="99"/>
      <c r="E66" s="99"/>
      <c r="F66" s="99"/>
      <c r="G66" s="99"/>
      <c r="H66" s="99"/>
      <c r="I66" s="99"/>
      <c r="J66" s="99"/>
      <c r="K66" s="99"/>
      <c r="L66" s="99"/>
      <c r="M66" s="99"/>
      <c r="N66" s="99"/>
      <c r="O66" s="99"/>
      <c r="P66" s="99"/>
      <c r="Q66" s="99"/>
      <c r="R66" s="99"/>
      <c r="S66" s="99"/>
      <c r="T66" s="99"/>
      <c r="U66" s="99"/>
      <c r="V66" s="99"/>
      <c r="W66" s="99"/>
      <c r="AD66" s="99"/>
      <c r="AR66" s="99"/>
    </row>
    <row r="67" spans="4:44" x14ac:dyDescent="0.25">
      <c r="D67" s="99"/>
      <c r="E67" s="99"/>
      <c r="F67" s="99"/>
      <c r="G67" s="99"/>
      <c r="H67" s="99"/>
      <c r="I67" s="99"/>
      <c r="J67" s="99"/>
      <c r="K67" s="99"/>
      <c r="L67" s="99"/>
      <c r="M67" s="99"/>
      <c r="N67" s="99"/>
      <c r="O67" s="99"/>
      <c r="P67" s="99"/>
      <c r="Q67" s="99"/>
      <c r="R67" s="99"/>
      <c r="S67" s="99"/>
      <c r="T67" s="99"/>
      <c r="U67" s="99"/>
      <c r="V67" s="99"/>
      <c r="W67" s="99"/>
      <c r="AD67" s="99"/>
      <c r="AR67" s="99"/>
    </row>
    <row r="68" spans="4:44" x14ac:dyDescent="0.25">
      <c r="D68" s="99"/>
      <c r="E68" s="99"/>
      <c r="F68" s="99"/>
      <c r="G68" s="99"/>
      <c r="H68" s="99"/>
      <c r="I68" s="99"/>
      <c r="J68" s="99"/>
      <c r="K68" s="99"/>
      <c r="L68" s="99"/>
      <c r="M68" s="99"/>
      <c r="N68" s="99"/>
      <c r="O68" s="99"/>
      <c r="P68" s="99"/>
      <c r="Q68" s="99"/>
      <c r="R68" s="99"/>
      <c r="S68" s="99"/>
      <c r="T68" s="99"/>
      <c r="U68" s="99"/>
      <c r="V68" s="99"/>
      <c r="W68" s="99"/>
      <c r="AD68" s="99"/>
      <c r="AR68" s="99"/>
    </row>
    <row r="69" spans="4:44" x14ac:dyDescent="0.25">
      <c r="D69" s="99"/>
      <c r="E69" s="99"/>
      <c r="F69" s="99"/>
      <c r="G69" s="99"/>
      <c r="H69" s="99"/>
      <c r="I69" s="99"/>
      <c r="J69" s="99"/>
      <c r="K69" s="99"/>
      <c r="L69" s="99"/>
      <c r="M69" s="99"/>
      <c r="N69" s="99"/>
      <c r="O69" s="99"/>
      <c r="P69" s="99"/>
      <c r="Q69" s="99"/>
      <c r="R69" s="99"/>
      <c r="S69" s="99"/>
      <c r="T69" s="99"/>
      <c r="U69" s="99"/>
      <c r="V69" s="99"/>
      <c r="W69" s="99"/>
      <c r="AD69" s="99"/>
      <c r="AR69" s="99"/>
    </row>
    <row r="70" spans="4:44" x14ac:dyDescent="0.25">
      <c r="D70" s="99"/>
      <c r="E70" s="99"/>
      <c r="F70" s="99"/>
      <c r="G70" s="99"/>
      <c r="H70" s="99"/>
      <c r="I70" s="99"/>
      <c r="J70" s="99"/>
      <c r="K70" s="99"/>
      <c r="L70" s="99"/>
      <c r="M70" s="99"/>
      <c r="N70" s="99"/>
      <c r="O70" s="99"/>
      <c r="P70" s="99"/>
      <c r="Q70" s="99"/>
      <c r="R70" s="99"/>
      <c r="S70" s="99"/>
      <c r="T70" s="99"/>
      <c r="U70" s="99"/>
      <c r="V70" s="99"/>
      <c r="W70" s="99"/>
      <c r="AD70" s="99"/>
      <c r="AR70" s="99"/>
    </row>
    <row r="71" spans="4:44" x14ac:dyDescent="0.25">
      <c r="D71" s="99"/>
      <c r="E71" s="99"/>
      <c r="F71" s="99"/>
      <c r="G71" s="99"/>
      <c r="H71" s="99"/>
      <c r="I71" s="99"/>
      <c r="J71" s="99"/>
      <c r="K71" s="99"/>
      <c r="L71" s="99"/>
      <c r="M71" s="99"/>
      <c r="N71" s="99"/>
      <c r="O71" s="99"/>
      <c r="P71" s="99"/>
      <c r="Q71" s="99"/>
      <c r="R71" s="99"/>
      <c r="S71" s="99"/>
      <c r="T71" s="99"/>
      <c r="U71" s="99"/>
      <c r="V71" s="99"/>
      <c r="W71" s="99"/>
      <c r="AD71" s="99"/>
      <c r="AR71" s="99"/>
    </row>
    <row r="72" spans="4:44" x14ac:dyDescent="0.25">
      <c r="D72" s="99"/>
      <c r="E72" s="99"/>
      <c r="F72" s="99"/>
      <c r="G72" s="99"/>
      <c r="H72" s="99"/>
      <c r="I72" s="99"/>
      <c r="J72" s="99"/>
      <c r="K72" s="99"/>
      <c r="L72" s="99"/>
      <c r="M72" s="99"/>
      <c r="N72" s="99"/>
      <c r="O72" s="99"/>
      <c r="P72" s="99"/>
      <c r="Q72" s="99"/>
      <c r="R72" s="99"/>
      <c r="S72" s="99"/>
      <c r="T72" s="99"/>
      <c r="U72" s="99"/>
      <c r="V72" s="99"/>
      <c r="W72" s="99"/>
      <c r="AD72" s="99"/>
      <c r="AR72" s="99"/>
    </row>
    <row r="73" spans="4:44" x14ac:dyDescent="0.25">
      <c r="D73" s="99"/>
      <c r="E73" s="99"/>
      <c r="F73" s="99"/>
      <c r="G73" s="99"/>
      <c r="H73" s="99"/>
      <c r="I73" s="99"/>
      <c r="J73" s="99"/>
      <c r="K73" s="99"/>
      <c r="L73" s="99"/>
      <c r="M73" s="99"/>
      <c r="N73" s="99"/>
      <c r="O73" s="99"/>
      <c r="P73" s="99"/>
      <c r="Q73" s="99"/>
      <c r="R73" s="99"/>
      <c r="S73" s="99"/>
      <c r="T73" s="99"/>
      <c r="U73" s="99"/>
      <c r="V73" s="99"/>
      <c r="W73" s="99"/>
      <c r="AD73" s="99"/>
      <c r="AR73" s="99"/>
    </row>
    <row r="74" spans="4:44" x14ac:dyDescent="0.25">
      <c r="D74" s="99"/>
      <c r="E74" s="99"/>
      <c r="F74" s="99"/>
      <c r="G74" s="99"/>
      <c r="H74" s="99"/>
      <c r="I74" s="99"/>
      <c r="J74" s="99"/>
      <c r="K74" s="99"/>
      <c r="L74" s="99"/>
      <c r="M74" s="99"/>
      <c r="N74" s="99"/>
      <c r="O74" s="99"/>
      <c r="P74" s="99"/>
      <c r="Q74" s="99"/>
      <c r="R74" s="99"/>
      <c r="S74" s="99"/>
      <c r="T74" s="99"/>
      <c r="U74" s="99"/>
      <c r="V74" s="99"/>
      <c r="W74" s="99"/>
      <c r="AD74" s="99"/>
      <c r="AR74" s="99"/>
    </row>
    <row r="75" spans="4:44" x14ac:dyDescent="0.25">
      <c r="D75" s="99"/>
      <c r="E75" s="99"/>
      <c r="F75" s="99"/>
      <c r="G75" s="99"/>
      <c r="H75" s="99"/>
      <c r="I75" s="99"/>
      <c r="J75" s="99"/>
      <c r="K75" s="99"/>
      <c r="L75" s="99"/>
      <c r="M75" s="99"/>
      <c r="N75" s="99"/>
      <c r="O75" s="99"/>
      <c r="P75" s="99"/>
      <c r="Q75" s="99"/>
      <c r="R75" s="99"/>
      <c r="S75" s="99"/>
      <c r="T75" s="99"/>
      <c r="U75" s="99"/>
      <c r="V75" s="99"/>
      <c r="W75" s="99"/>
      <c r="AD75" s="99"/>
      <c r="AR75" s="99"/>
    </row>
    <row r="76" spans="4:44" x14ac:dyDescent="0.25">
      <c r="D76" s="99"/>
      <c r="E76" s="99"/>
      <c r="F76" s="99"/>
      <c r="G76" s="99"/>
      <c r="H76" s="99"/>
      <c r="I76" s="99"/>
      <c r="J76" s="99"/>
      <c r="K76" s="99"/>
      <c r="L76" s="99"/>
      <c r="M76" s="99"/>
      <c r="N76" s="99"/>
      <c r="O76" s="99"/>
      <c r="P76" s="99"/>
      <c r="Q76" s="99"/>
      <c r="R76" s="99"/>
      <c r="S76" s="99"/>
      <c r="T76" s="99"/>
      <c r="U76" s="99"/>
      <c r="V76" s="99"/>
      <c r="W76" s="99"/>
      <c r="AD76" s="99"/>
      <c r="AR76" s="99"/>
    </row>
    <row r="77" spans="4:44" x14ac:dyDescent="0.25">
      <c r="D77" s="99"/>
      <c r="E77" s="99"/>
      <c r="F77" s="99"/>
      <c r="G77" s="99"/>
      <c r="H77" s="99"/>
      <c r="I77" s="99"/>
      <c r="J77" s="99"/>
      <c r="K77" s="99"/>
      <c r="L77" s="99"/>
      <c r="M77" s="99"/>
      <c r="N77" s="99"/>
      <c r="O77" s="99"/>
      <c r="P77" s="99"/>
      <c r="Q77" s="99"/>
      <c r="R77" s="99"/>
      <c r="S77" s="99"/>
      <c r="T77" s="99"/>
      <c r="U77" s="99"/>
      <c r="V77" s="99"/>
      <c r="W77" s="99"/>
      <c r="AD77" s="99"/>
      <c r="AR77" s="99"/>
    </row>
    <row r="78" spans="4:44" x14ac:dyDescent="0.25">
      <c r="D78" s="99"/>
      <c r="E78" s="99"/>
      <c r="F78" s="99"/>
      <c r="G78" s="99"/>
      <c r="H78" s="99"/>
      <c r="I78" s="99"/>
      <c r="J78" s="99"/>
      <c r="K78" s="99"/>
      <c r="L78" s="99"/>
      <c r="M78" s="99"/>
      <c r="N78" s="99"/>
      <c r="O78" s="99"/>
      <c r="P78" s="99"/>
      <c r="Q78" s="99"/>
      <c r="R78" s="99"/>
      <c r="S78" s="99"/>
      <c r="T78" s="99"/>
      <c r="U78" s="99"/>
      <c r="V78" s="99"/>
      <c r="W78" s="99"/>
      <c r="AD78" s="99"/>
      <c r="AR78" s="99"/>
    </row>
    <row r="79" spans="4:44" x14ac:dyDescent="0.25">
      <c r="D79" s="99"/>
      <c r="E79" s="99"/>
      <c r="F79" s="99"/>
      <c r="G79" s="99"/>
      <c r="H79" s="99"/>
      <c r="I79" s="99"/>
      <c r="J79" s="99"/>
      <c r="K79" s="99"/>
      <c r="L79" s="99"/>
      <c r="M79" s="99"/>
      <c r="N79" s="99"/>
      <c r="O79" s="99"/>
      <c r="P79" s="99"/>
      <c r="Q79" s="99"/>
      <c r="R79" s="99"/>
      <c r="S79" s="99"/>
      <c r="T79" s="99"/>
      <c r="U79" s="99"/>
      <c r="V79" s="99"/>
      <c r="W79" s="99"/>
      <c r="AD79" s="99"/>
      <c r="AR79" s="99"/>
    </row>
    <row r="80" spans="4:44" x14ac:dyDescent="0.25">
      <c r="D80" s="99"/>
      <c r="E80" s="99"/>
      <c r="F80" s="99"/>
      <c r="G80" s="99"/>
      <c r="H80" s="99"/>
      <c r="I80" s="99"/>
      <c r="J80" s="99"/>
      <c r="K80" s="99"/>
      <c r="L80" s="99"/>
      <c r="M80" s="99"/>
      <c r="N80" s="99"/>
      <c r="O80" s="99"/>
      <c r="P80" s="99"/>
      <c r="Q80" s="99"/>
      <c r="R80" s="99"/>
      <c r="S80" s="99"/>
      <c r="T80" s="99"/>
      <c r="U80" s="99"/>
      <c r="V80" s="99"/>
      <c r="W80" s="99"/>
      <c r="AD80" s="99"/>
      <c r="AR80" s="99"/>
    </row>
    <row r="81" spans="4:44" x14ac:dyDescent="0.25">
      <c r="D81" s="99"/>
      <c r="E81" s="99"/>
      <c r="F81" s="99"/>
      <c r="G81" s="99"/>
      <c r="H81" s="99"/>
      <c r="I81" s="99"/>
      <c r="J81" s="99"/>
      <c r="K81" s="99"/>
      <c r="L81" s="99"/>
      <c r="M81" s="99"/>
      <c r="N81" s="99"/>
      <c r="O81" s="99"/>
      <c r="P81" s="99"/>
      <c r="Q81" s="99"/>
      <c r="R81" s="99"/>
      <c r="S81" s="99"/>
      <c r="T81" s="99"/>
      <c r="U81" s="99"/>
      <c r="V81" s="99"/>
      <c r="W81" s="99"/>
      <c r="AD81" s="99"/>
      <c r="AR81" s="99"/>
    </row>
    <row r="82" spans="4:44" x14ac:dyDescent="0.25">
      <c r="D82" s="99"/>
      <c r="E82" s="99"/>
      <c r="F82" s="99"/>
      <c r="G82" s="99"/>
      <c r="H82" s="99"/>
      <c r="I82" s="99"/>
      <c r="J82" s="99"/>
      <c r="K82" s="99"/>
      <c r="L82" s="99"/>
      <c r="M82" s="99"/>
      <c r="N82" s="99"/>
      <c r="O82" s="99"/>
      <c r="P82" s="99"/>
      <c r="Q82" s="99"/>
      <c r="R82" s="99"/>
      <c r="S82" s="99"/>
      <c r="T82" s="99"/>
      <c r="U82" s="99"/>
      <c r="V82" s="99"/>
      <c r="W82" s="99"/>
      <c r="AD82" s="99"/>
      <c r="AR82" s="99"/>
    </row>
    <row r="83" spans="4:44" x14ac:dyDescent="0.25">
      <c r="D83" s="99"/>
      <c r="E83" s="99"/>
      <c r="F83" s="99"/>
      <c r="G83" s="99"/>
      <c r="H83" s="99"/>
      <c r="I83" s="99"/>
      <c r="J83" s="99"/>
      <c r="K83" s="99"/>
      <c r="L83" s="99"/>
      <c r="M83" s="99"/>
      <c r="N83" s="99"/>
      <c r="O83" s="99"/>
      <c r="P83" s="99"/>
      <c r="Q83" s="99"/>
      <c r="R83" s="99"/>
      <c r="S83" s="99"/>
      <c r="T83" s="99"/>
      <c r="U83" s="99"/>
      <c r="V83" s="99"/>
      <c r="W83" s="99"/>
      <c r="AD83" s="99"/>
      <c r="AR83" s="99"/>
    </row>
    <row r="84" spans="4:44" x14ac:dyDescent="0.25">
      <c r="D84" s="99"/>
      <c r="E84" s="99"/>
      <c r="F84" s="99"/>
      <c r="G84" s="99"/>
      <c r="H84" s="99"/>
      <c r="I84" s="99"/>
      <c r="J84" s="99"/>
      <c r="K84" s="99"/>
      <c r="L84" s="99"/>
      <c r="M84" s="99"/>
      <c r="N84" s="99"/>
      <c r="O84" s="99"/>
      <c r="P84" s="99"/>
      <c r="Q84" s="99"/>
      <c r="R84" s="99"/>
      <c r="S84" s="99"/>
      <c r="T84" s="99"/>
      <c r="U84" s="99"/>
      <c r="V84" s="99"/>
      <c r="W84" s="99"/>
      <c r="AD84" s="99"/>
      <c r="AR84" s="99"/>
    </row>
    <row r="85" spans="4:44" x14ac:dyDescent="0.25">
      <c r="D85" s="99"/>
      <c r="E85" s="99"/>
      <c r="F85" s="99"/>
      <c r="G85" s="99"/>
      <c r="H85" s="99"/>
      <c r="I85" s="99"/>
      <c r="J85" s="99"/>
      <c r="K85" s="99"/>
      <c r="L85" s="99"/>
      <c r="M85" s="99"/>
      <c r="N85" s="99"/>
      <c r="O85" s="99"/>
      <c r="P85" s="99"/>
      <c r="Q85" s="99"/>
      <c r="R85" s="99"/>
      <c r="S85" s="99"/>
      <c r="T85" s="99"/>
      <c r="U85" s="99"/>
      <c r="V85" s="99"/>
      <c r="W85" s="99"/>
      <c r="AD85" s="99"/>
      <c r="AR85" s="99"/>
    </row>
    <row r="86" spans="4:44" x14ac:dyDescent="0.25">
      <c r="D86" s="99"/>
      <c r="E86" s="99"/>
      <c r="F86" s="99"/>
      <c r="G86" s="99"/>
      <c r="H86" s="99"/>
      <c r="I86" s="99"/>
      <c r="J86" s="99"/>
      <c r="K86" s="99"/>
      <c r="L86" s="99"/>
      <c r="M86" s="99"/>
      <c r="N86" s="99"/>
      <c r="O86" s="99"/>
      <c r="P86" s="99"/>
      <c r="Q86" s="99"/>
      <c r="R86" s="99"/>
      <c r="S86" s="99"/>
      <c r="T86" s="99"/>
      <c r="U86" s="99"/>
      <c r="V86" s="99"/>
      <c r="W86" s="99"/>
      <c r="AD86" s="99"/>
      <c r="AR86" s="99"/>
    </row>
    <row r="87" spans="4:44" x14ac:dyDescent="0.25">
      <c r="D87" s="99"/>
      <c r="E87" s="99"/>
      <c r="F87" s="99"/>
      <c r="G87" s="99"/>
      <c r="H87" s="99"/>
      <c r="I87" s="99"/>
      <c r="J87" s="99"/>
      <c r="K87" s="99"/>
      <c r="L87" s="99"/>
      <c r="M87" s="99"/>
      <c r="N87" s="99"/>
      <c r="O87" s="99"/>
      <c r="P87" s="99"/>
      <c r="Q87" s="99"/>
      <c r="R87" s="99"/>
      <c r="S87" s="99"/>
      <c r="T87" s="99"/>
      <c r="U87" s="99"/>
      <c r="V87" s="99"/>
      <c r="W87" s="99"/>
      <c r="AD87" s="99"/>
      <c r="AR87" s="99"/>
    </row>
    <row r="88" spans="4:44" x14ac:dyDescent="0.25">
      <c r="D88" s="99"/>
      <c r="E88" s="99"/>
      <c r="F88" s="99"/>
      <c r="G88" s="99"/>
      <c r="H88" s="99"/>
      <c r="I88" s="99"/>
      <c r="J88" s="99"/>
      <c r="K88" s="99"/>
      <c r="L88" s="99"/>
      <c r="M88" s="99"/>
      <c r="N88" s="99"/>
      <c r="O88" s="99"/>
      <c r="P88" s="99"/>
      <c r="Q88" s="99"/>
      <c r="R88" s="99"/>
      <c r="S88" s="99"/>
      <c r="T88" s="99"/>
      <c r="U88" s="99"/>
      <c r="V88" s="99"/>
      <c r="W88" s="99"/>
      <c r="AD88" s="99"/>
      <c r="AR88" s="99"/>
    </row>
    <row r="89" spans="4:44" x14ac:dyDescent="0.25">
      <c r="D89" s="99"/>
      <c r="E89" s="99"/>
      <c r="F89" s="99"/>
      <c r="G89" s="99"/>
      <c r="H89" s="99"/>
      <c r="I89" s="99"/>
      <c r="J89" s="99"/>
      <c r="K89" s="99"/>
      <c r="L89" s="99"/>
      <c r="M89" s="99"/>
      <c r="N89" s="99"/>
      <c r="O89" s="99"/>
      <c r="P89" s="99"/>
      <c r="Q89" s="99"/>
      <c r="R89" s="99"/>
      <c r="S89" s="99"/>
      <c r="T89" s="99"/>
      <c r="U89" s="99"/>
      <c r="V89" s="99"/>
      <c r="W89" s="99"/>
      <c r="AD89" s="99"/>
      <c r="AR89" s="99"/>
    </row>
    <row r="90" spans="4:44" x14ac:dyDescent="0.25">
      <c r="D90" s="99"/>
      <c r="E90" s="99"/>
      <c r="F90" s="99"/>
      <c r="G90" s="99"/>
      <c r="H90" s="99"/>
      <c r="I90" s="99"/>
      <c r="J90" s="99"/>
      <c r="K90" s="99"/>
      <c r="L90" s="99"/>
      <c r="M90" s="99"/>
      <c r="N90" s="99"/>
      <c r="O90" s="99"/>
      <c r="P90" s="99"/>
      <c r="Q90" s="99"/>
      <c r="R90" s="99"/>
      <c r="S90" s="99"/>
      <c r="T90" s="99"/>
      <c r="U90" s="99"/>
      <c r="V90" s="99"/>
      <c r="W90" s="99"/>
      <c r="AD90" s="99"/>
      <c r="AR90" s="99"/>
    </row>
    <row r="91" spans="4:44" x14ac:dyDescent="0.25">
      <c r="D91" s="99"/>
      <c r="E91" s="99"/>
      <c r="F91" s="99"/>
      <c r="G91" s="99"/>
      <c r="H91" s="99"/>
      <c r="I91" s="99"/>
      <c r="J91" s="99"/>
      <c r="K91" s="99"/>
      <c r="L91" s="99"/>
      <c r="M91" s="99"/>
      <c r="N91" s="99"/>
      <c r="O91" s="99"/>
      <c r="P91" s="99"/>
      <c r="Q91" s="99"/>
      <c r="R91" s="99"/>
      <c r="S91" s="99"/>
      <c r="T91" s="99"/>
      <c r="U91" s="99"/>
      <c r="V91" s="99"/>
      <c r="W91" s="99"/>
      <c r="AD91" s="99"/>
      <c r="AR91" s="99"/>
    </row>
    <row r="92" spans="4:44" x14ac:dyDescent="0.25">
      <c r="D92" s="99"/>
      <c r="E92" s="99"/>
      <c r="F92" s="99"/>
      <c r="G92" s="99"/>
      <c r="H92" s="99"/>
      <c r="I92" s="99"/>
      <c r="J92" s="99"/>
      <c r="K92" s="99"/>
      <c r="L92" s="99"/>
      <c r="M92" s="99"/>
      <c r="N92" s="99"/>
      <c r="O92" s="99"/>
      <c r="P92" s="99"/>
      <c r="Q92" s="99"/>
      <c r="R92" s="99"/>
      <c r="S92" s="99"/>
      <c r="T92" s="99"/>
      <c r="U92" s="99"/>
      <c r="V92" s="99"/>
      <c r="W92" s="99"/>
      <c r="AD92" s="99"/>
      <c r="AR92" s="99"/>
    </row>
    <row r="93" spans="4:44" x14ac:dyDescent="0.25">
      <c r="D93" s="99"/>
      <c r="E93" s="99"/>
      <c r="F93" s="99"/>
      <c r="G93" s="99"/>
      <c r="H93" s="99"/>
      <c r="I93" s="99"/>
      <c r="J93" s="99"/>
      <c r="K93" s="99"/>
      <c r="L93" s="99"/>
      <c r="M93" s="99"/>
      <c r="N93" s="99"/>
      <c r="O93" s="99"/>
      <c r="P93" s="99"/>
      <c r="Q93" s="99"/>
      <c r="R93" s="99"/>
      <c r="S93" s="99"/>
      <c r="T93" s="99"/>
      <c r="U93" s="99"/>
      <c r="V93" s="99"/>
      <c r="W93" s="99"/>
      <c r="AD93" s="99"/>
      <c r="AR93" s="99"/>
    </row>
    <row r="94" spans="4:44" x14ac:dyDescent="0.25">
      <c r="D94" s="99"/>
      <c r="E94" s="99"/>
      <c r="F94" s="99"/>
      <c r="G94" s="99"/>
      <c r="H94" s="99"/>
      <c r="I94" s="99"/>
      <c r="J94" s="99"/>
      <c r="K94" s="99"/>
      <c r="L94" s="99"/>
      <c r="M94" s="99"/>
      <c r="N94" s="99"/>
      <c r="O94" s="99"/>
      <c r="P94" s="99"/>
      <c r="Q94" s="99"/>
      <c r="R94" s="99"/>
      <c r="S94" s="99"/>
      <c r="T94" s="99"/>
      <c r="U94" s="99"/>
      <c r="V94" s="99"/>
      <c r="W94" s="99"/>
      <c r="AD94" s="99"/>
      <c r="AR94" s="99"/>
    </row>
    <row r="95" spans="4:44" x14ac:dyDescent="0.25">
      <c r="D95" s="99"/>
      <c r="E95" s="99"/>
      <c r="F95" s="99"/>
      <c r="G95" s="99"/>
      <c r="H95" s="99"/>
      <c r="I95" s="99"/>
      <c r="J95" s="99"/>
      <c r="K95" s="99"/>
      <c r="L95" s="99"/>
      <c r="M95" s="99"/>
      <c r="N95" s="99"/>
      <c r="O95" s="99"/>
      <c r="P95" s="99"/>
      <c r="Q95" s="99"/>
      <c r="R95" s="99"/>
      <c r="S95" s="99"/>
      <c r="T95" s="99"/>
      <c r="U95" s="99"/>
      <c r="V95" s="99"/>
      <c r="W95" s="99"/>
      <c r="AD95" s="99"/>
      <c r="AR95" s="99"/>
    </row>
    <row r="96" spans="4:44" x14ac:dyDescent="0.25">
      <c r="D96" s="99"/>
      <c r="E96" s="99"/>
      <c r="F96" s="99"/>
      <c r="G96" s="99"/>
      <c r="H96" s="99"/>
      <c r="I96" s="99"/>
      <c r="J96" s="99"/>
      <c r="K96" s="99"/>
      <c r="L96" s="99"/>
      <c r="M96" s="99"/>
      <c r="N96" s="99"/>
      <c r="O96" s="99"/>
      <c r="P96" s="99"/>
      <c r="Q96" s="99"/>
      <c r="R96" s="99"/>
      <c r="S96" s="99"/>
      <c r="T96" s="99"/>
      <c r="U96" s="99"/>
      <c r="V96" s="99"/>
      <c r="W96" s="99"/>
      <c r="AD96" s="99"/>
      <c r="AR96" s="99"/>
    </row>
    <row r="97" spans="4:44" x14ac:dyDescent="0.25">
      <c r="D97" s="23"/>
      <c r="E97" s="23"/>
      <c r="F97" s="23"/>
      <c r="G97" s="23"/>
      <c r="H97" s="23"/>
      <c r="I97" s="23"/>
      <c r="J97" s="23"/>
      <c r="K97" s="23"/>
      <c r="L97" s="23"/>
      <c r="M97" s="23"/>
      <c r="N97" s="23"/>
      <c r="O97" s="23"/>
      <c r="P97" s="23"/>
      <c r="Q97" s="23"/>
      <c r="R97" s="23"/>
      <c r="S97" s="23"/>
      <c r="T97" s="23"/>
      <c r="U97" s="23"/>
      <c r="V97" s="23"/>
      <c r="W97" s="23"/>
      <c r="AD97" s="23"/>
      <c r="AR97" s="23"/>
    </row>
    <row r="98" spans="4:44" x14ac:dyDescent="0.25">
      <c r="D98" s="23"/>
      <c r="E98" s="23"/>
      <c r="F98" s="23"/>
      <c r="G98" s="23"/>
      <c r="H98" s="23"/>
      <c r="I98" s="23"/>
      <c r="J98" s="23"/>
      <c r="K98" s="23"/>
      <c r="L98" s="23"/>
      <c r="M98" s="23"/>
      <c r="N98" s="23"/>
      <c r="O98" s="23"/>
      <c r="P98" s="23"/>
      <c r="Q98" s="23"/>
      <c r="R98" s="23"/>
      <c r="S98" s="23"/>
      <c r="T98" s="23"/>
      <c r="U98" s="23"/>
      <c r="V98" s="23"/>
      <c r="W98" s="23"/>
      <c r="AD98" s="23"/>
      <c r="AR98" s="23"/>
    </row>
    <row r="99" spans="4:44" x14ac:dyDescent="0.25">
      <c r="D99" s="23"/>
      <c r="E99" s="23"/>
      <c r="F99" s="23"/>
      <c r="G99" s="23"/>
      <c r="H99" s="23"/>
      <c r="I99" s="23"/>
      <c r="J99" s="23"/>
      <c r="K99" s="23"/>
      <c r="L99" s="23"/>
      <c r="M99" s="23"/>
      <c r="N99" s="23"/>
      <c r="O99" s="23"/>
      <c r="P99" s="23"/>
      <c r="Q99" s="23"/>
      <c r="R99" s="23"/>
      <c r="S99" s="23"/>
      <c r="T99" s="23"/>
      <c r="U99" s="23"/>
      <c r="V99" s="23"/>
      <c r="W99" s="23"/>
      <c r="AD99" s="23"/>
      <c r="AR99" s="23"/>
    </row>
    <row r="100" spans="4:44" x14ac:dyDescent="0.25">
      <c r="D100" s="23"/>
      <c r="E100" s="23"/>
      <c r="F100" s="23"/>
      <c r="G100" s="23"/>
      <c r="H100" s="23"/>
      <c r="I100" s="23"/>
      <c r="J100" s="23"/>
      <c r="K100" s="23"/>
      <c r="L100" s="23"/>
      <c r="M100" s="23"/>
      <c r="N100" s="23"/>
      <c r="O100" s="23"/>
      <c r="P100" s="23"/>
      <c r="Q100" s="23"/>
      <c r="R100" s="23"/>
      <c r="S100" s="23"/>
      <c r="T100" s="23"/>
      <c r="U100" s="23"/>
      <c r="V100" s="23"/>
      <c r="W100" s="23"/>
      <c r="AD100" s="23"/>
      <c r="AR100" s="23"/>
    </row>
    <row r="101" spans="4:44" x14ac:dyDescent="0.25">
      <c r="D101" s="23"/>
      <c r="E101" s="23"/>
      <c r="F101" s="23"/>
      <c r="G101" s="23"/>
      <c r="H101" s="23"/>
      <c r="I101" s="23"/>
      <c r="J101" s="23"/>
      <c r="K101" s="23"/>
      <c r="L101" s="23"/>
      <c r="M101" s="23"/>
      <c r="N101" s="23"/>
      <c r="O101" s="23"/>
      <c r="P101" s="23"/>
      <c r="Q101" s="23"/>
      <c r="R101" s="23"/>
      <c r="S101" s="23"/>
      <c r="T101" s="23"/>
      <c r="U101" s="23"/>
      <c r="V101" s="23"/>
      <c r="W101" s="23"/>
      <c r="AD101" s="23"/>
      <c r="AR101" s="23"/>
    </row>
    <row r="102" spans="4:44" x14ac:dyDescent="0.25">
      <c r="D102" s="23"/>
      <c r="E102" s="23"/>
      <c r="F102" s="23"/>
      <c r="G102" s="23"/>
      <c r="H102" s="23"/>
      <c r="I102" s="23"/>
      <c r="J102" s="23"/>
      <c r="K102" s="23"/>
      <c r="L102" s="23"/>
      <c r="M102" s="23"/>
      <c r="N102" s="23"/>
      <c r="O102" s="23"/>
      <c r="P102" s="23"/>
      <c r="Q102" s="23"/>
      <c r="R102" s="23"/>
      <c r="S102" s="23"/>
      <c r="T102" s="23"/>
      <c r="U102" s="23"/>
      <c r="V102" s="23"/>
      <c r="W102" s="23"/>
      <c r="AD102" s="23"/>
      <c r="AR102" s="23"/>
    </row>
    <row r="103" spans="4:44" x14ac:dyDescent="0.25">
      <c r="D103" s="23"/>
      <c r="E103" s="23"/>
      <c r="F103" s="23"/>
      <c r="G103" s="23"/>
      <c r="H103" s="23"/>
      <c r="I103" s="23"/>
      <c r="J103" s="23"/>
      <c r="K103" s="23"/>
      <c r="L103" s="23"/>
      <c r="M103" s="23"/>
      <c r="N103" s="23"/>
      <c r="O103" s="23"/>
      <c r="P103" s="23"/>
      <c r="Q103" s="23"/>
      <c r="R103" s="23"/>
      <c r="S103" s="23"/>
      <c r="T103" s="23"/>
      <c r="U103" s="23"/>
      <c r="V103" s="23"/>
      <c r="W103" s="23"/>
      <c r="AD103" s="23"/>
      <c r="AR103" s="23"/>
    </row>
    <row r="104" spans="4:44" x14ac:dyDescent="0.25">
      <c r="D104" s="23"/>
      <c r="E104" s="23"/>
      <c r="F104" s="23"/>
      <c r="G104" s="23"/>
      <c r="H104" s="23"/>
      <c r="I104" s="23"/>
      <c r="J104" s="23"/>
      <c r="K104" s="23"/>
      <c r="L104" s="23"/>
      <c r="M104" s="23"/>
      <c r="N104" s="23"/>
      <c r="O104" s="23"/>
      <c r="P104" s="23"/>
      <c r="Q104" s="23"/>
      <c r="R104" s="23"/>
      <c r="S104" s="23"/>
      <c r="T104" s="23"/>
      <c r="U104" s="23"/>
      <c r="V104" s="23"/>
      <c r="W104" s="23"/>
      <c r="AD104" s="23"/>
      <c r="AR104" s="23"/>
    </row>
    <row r="105" spans="4:44" x14ac:dyDescent="0.25">
      <c r="D105" s="23"/>
      <c r="E105" s="23"/>
      <c r="F105" s="23"/>
      <c r="G105" s="23"/>
      <c r="H105" s="23"/>
      <c r="I105" s="23"/>
      <c r="J105" s="23"/>
      <c r="K105" s="23"/>
      <c r="L105" s="23"/>
      <c r="M105" s="23"/>
      <c r="N105" s="23"/>
      <c r="O105" s="23"/>
      <c r="P105" s="23"/>
      <c r="Q105" s="23"/>
      <c r="R105" s="23"/>
      <c r="S105" s="23"/>
      <c r="T105" s="23"/>
      <c r="U105" s="23"/>
      <c r="V105" s="23"/>
      <c r="W105" s="23"/>
      <c r="AD105" s="23"/>
      <c r="AR105" s="23"/>
    </row>
    <row r="106" spans="4:44" x14ac:dyDescent="0.25">
      <c r="D106" s="23"/>
      <c r="E106" s="23"/>
      <c r="F106" s="23"/>
      <c r="G106" s="23"/>
      <c r="H106" s="23"/>
      <c r="I106" s="23"/>
      <c r="J106" s="23"/>
      <c r="K106" s="23"/>
      <c r="L106" s="23"/>
      <c r="M106" s="23"/>
      <c r="N106" s="23"/>
      <c r="O106" s="23"/>
      <c r="P106" s="23"/>
      <c r="Q106" s="23"/>
      <c r="R106" s="23"/>
      <c r="S106" s="23"/>
      <c r="T106" s="23"/>
      <c r="U106" s="23"/>
      <c r="V106" s="23"/>
      <c r="W106" s="23"/>
      <c r="AD106" s="23"/>
      <c r="AR106" s="23"/>
    </row>
    <row r="107" spans="4:44" x14ac:dyDescent="0.25">
      <c r="D107" s="23"/>
      <c r="E107" s="23"/>
      <c r="F107" s="23"/>
      <c r="G107" s="23"/>
      <c r="H107" s="23"/>
      <c r="I107" s="23"/>
      <c r="J107" s="23"/>
      <c r="K107" s="23"/>
      <c r="L107" s="23"/>
      <c r="M107" s="23"/>
      <c r="N107" s="23"/>
      <c r="O107" s="23"/>
      <c r="P107" s="23"/>
      <c r="Q107" s="23"/>
      <c r="R107" s="23"/>
      <c r="S107" s="23"/>
      <c r="T107" s="23"/>
      <c r="U107" s="23"/>
      <c r="V107" s="23"/>
      <c r="W107" s="23"/>
      <c r="AD107" s="23"/>
      <c r="AR107" s="23"/>
    </row>
    <row r="108" spans="4:44" x14ac:dyDescent="0.25">
      <c r="D108" s="23"/>
      <c r="E108" s="23"/>
      <c r="F108" s="23"/>
      <c r="G108" s="23"/>
      <c r="H108" s="23"/>
      <c r="I108" s="23"/>
      <c r="J108" s="23"/>
      <c r="K108" s="23"/>
      <c r="L108" s="23"/>
      <c r="M108" s="23"/>
      <c r="N108" s="23"/>
      <c r="O108" s="23"/>
      <c r="P108" s="23"/>
      <c r="Q108" s="23"/>
      <c r="R108" s="23"/>
      <c r="S108" s="23"/>
      <c r="T108" s="23"/>
      <c r="U108" s="23"/>
      <c r="V108" s="23"/>
      <c r="W108" s="23"/>
      <c r="AD108" s="23"/>
      <c r="AR108" s="23"/>
    </row>
    <row r="109" spans="4:44" x14ac:dyDescent="0.25">
      <c r="D109" s="23"/>
      <c r="E109" s="23"/>
      <c r="F109" s="23"/>
      <c r="G109" s="23"/>
      <c r="H109" s="23"/>
      <c r="I109" s="23"/>
      <c r="J109" s="23"/>
      <c r="K109" s="23"/>
      <c r="L109" s="23"/>
      <c r="M109" s="23"/>
      <c r="N109" s="23"/>
      <c r="O109" s="23"/>
      <c r="P109" s="23"/>
      <c r="Q109" s="23"/>
      <c r="R109" s="23"/>
      <c r="S109" s="23"/>
      <c r="T109" s="23"/>
      <c r="U109" s="23"/>
      <c r="V109" s="23"/>
      <c r="W109" s="23"/>
      <c r="AD109" s="23"/>
      <c r="AR109" s="23"/>
    </row>
    <row r="110" spans="4:44" x14ac:dyDescent="0.25">
      <c r="D110" s="23"/>
      <c r="E110" s="23"/>
      <c r="F110" s="23"/>
      <c r="G110" s="23"/>
      <c r="H110" s="23"/>
      <c r="I110" s="23"/>
      <c r="J110" s="23"/>
      <c r="K110" s="23"/>
      <c r="L110" s="23"/>
      <c r="M110" s="23"/>
      <c r="N110" s="23"/>
      <c r="O110" s="23"/>
      <c r="P110" s="23"/>
      <c r="Q110" s="23"/>
      <c r="R110" s="23"/>
      <c r="S110" s="23"/>
      <c r="T110" s="23"/>
      <c r="U110" s="23"/>
      <c r="V110" s="23"/>
      <c r="W110" s="23"/>
      <c r="AD110" s="23"/>
      <c r="AR110" s="23"/>
    </row>
    <row r="111" spans="4:44" x14ac:dyDescent="0.25">
      <c r="D111" s="23"/>
      <c r="E111" s="23"/>
      <c r="F111" s="23"/>
      <c r="G111" s="23"/>
      <c r="H111" s="23"/>
      <c r="I111" s="23"/>
      <c r="J111" s="23"/>
      <c r="K111" s="23"/>
      <c r="L111" s="23"/>
      <c r="M111" s="23"/>
      <c r="N111" s="23"/>
      <c r="O111" s="23"/>
      <c r="P111" s="23"/>
      <c r="Q111" s="23"/>
      <c r="R111" s="23"/>
      <c r="S111" s="23"/>
      <c r="T111" s="23"/>
      <c r="U111" s="23"/>
      <c r="V111" s="23"/>
      <c r="W111" s="23"/>
      <c r="AD111" s="23"/>
      <c r="AR111" s="23"/>
    </row>
    <row r="112" spans="4:44" x14ac:dyDescent="0.25">
      <c r="D112" s="23"/>
      <c r="E112" s="23"/>
      <c r="F112" s="23"/>
      <c r="G112" s="23"/>
      <c r="H112" s="23"/>
      <c r="I112" s="23"/>
      <c r="J112" s="23"/>
      <c r="K112" s="23"/>
      <c r="L112" s="23"/>
      <c r="M112" s="23"/>
      <c r="N112" s="23"/>
      <c r="O112" s="23"/>
      <c r="P112" s="23"/>
      <c r="Q112" s="23"/>
      <c r="R112" s="23"/>
      <c r="S112" s="23"/>
      <c r="T112" s="23"/>
      <c r="U112" s="23"/>
      <c r="V112" s="23"/>
      <c r="W112" s="23"/>
      <c r="AD112" s="23"/>
      <c r="AR112" s="23"/>
    </row>
    <row r="113" spans="4:44" x14ac:dyDescent="0.25">
      <c r="D113" s="23"/>
      <c r="E113" s="23"/>
      <c r="F113" s="23"/>
      <c r="G113" s="23"/>
      <c r="H113" s="23"/>
      <c r="I113" s="23"/>
      <c r="J113" s="23"/>
      <c r="K113" s="23"/>
      <c r="L113" s="23"/>
      <c r="M113" s="23"/>
      <c r="N113" s="23"/>
      <c r="O113" s="23"/>
      <c r="P113" s="23"/>
      <c r="Q113" s="23"/>
      <c r="R113" s="23"/>
      <c r="S113" s="23"/>
      <c r="T113" s="23"/>
      <c r="U113" s="23"/>
      <c r="V113" s="23"/>
      <c r="W113" s="23"/>
      <c r="AD113" s="23"/>
      <c r="AR113" s="23"/>
    </row>
    <row r="114" spans="4:44" x14ac:dyDescent="0.25">
      <c r="D114" s="23"/>
      <c r="E114" s="23"/>
      <c r="F114" s="23"/>
      <c r="G114" s="23"/>
      <c r="H114" s="23"/>
      <c r="I114" s="23"/>
      <c r="J114" s="23"/>
      <c r="K114" s="23"/>
      <c r="L114" s="23"/>
      <c r="M114" s="23"/>
      <c r="N114" s="23"/>
      <c r="O114" s="23"/>
      <c r="P114" s="23"/>
      <c r="Q114" s="23"/>
      <c r="R114" s="23"/>
      <c r="S114" s="23"/>
      <c r="T114" s="23"/>
      <c r="U114" s="23"/>
      <c r="V114" s="23"/>
      <c r="W114" s="23"/>
      <c r="AD114" s="23"/>
      <c r="AR114" s="23"/>
    </row>
    <row r="115" spans="4:44" x14ac:dyDescent="0.25">
      <c r="D115" s="23"/>
      <c r="E115" s="23"/>
      <c r="F115" s="23"/>
      <c r="G115" s="23"/>
      <c r="H115" s="23"/>
      <c r="I115" s="23"/>
      <c r="J115" s="23"/>
      <c r="K115" s="23"/>
      <c r="L115" s="23"/>
      <c r="M115" s="23"/>
      <c r="N115" s="23"/>
      <c r="O115" s="23"/>
      <c r="P115" s="23"/>
      <c r="Q115" s="23"/>
      <c r="R115" s="23"/>
      <c r="S115" s="23"/>
      <c r="T115" s="23"/>
      <c r="U115" s="23"/>
      <c r="V115" s="23"/>
      <c r="W115" s="23"/>
      <c r="AD115" s="23"/>
      <c r="AR115" s="23"/>
    </row>
    <row r="116" spans="4:44" x14ac:dyDescent="0.25">
      <c r="D116" s="23"/>
      <c r="E116" s="23"/>
      <c r="F116" s="23"/>
      <c r="G116" s="23"/>
      <c r="H116" s="23"/>
      <c r="I116" s="23"/>
      <c r="J116" s="23"/>
      <c r="K116" s="23"/>
      <c r="L116" s="23"/>
      <c r="M116" s="23"/>
      <c r="N116" s="23"/>
      <c r="O116" s="23"/>
      <c r="P116" s="23"/>
      <c r="Q116" s="23"/>
      <c r="R116" s="23"/>
      <c r="S116" s="23"/>
      <c r="T116" s="23"/>
      <c r="U116" s="23"/>
      <c r="V116" s="23"/>
      <c r="W116" s="23"/>
      <c r="AD116" s="23"/>
      <c r="AR116" s="23"/>
    </row>
    <row r="117" spans="4:44" x14ac:dyDescent="0.25">
      <c r="D117" s="23"/>
      <c r="E117" s="23"/>
      <c r="F117" s="23"/>
      <c r="G117" s="23"/>
      <c r="H117" s="23"/>
      <c r="I117" s="23"/>
      <c r="J117" s="23"/>
      <c r="K117" s="23"/>
      <c r="L117" s="23"/>
      <c r="M117" s="23"/>
      <c r="N117" s="23"/>
      <c r="O117" s="23"/>
      <c r="P117" s="23"/>
      <c r="Q117" s="23"/>
      <c r="R117" s="23"/>
      <c r="S117" s="23"/>
      <c r="T117" s="23"/>
      <c r="U117" s="23"/>
      <c r="V117" s="23"/>
      <c r="W117" s="23"/>
      <c r="AD117" s="23"/>
      <c r="AR117" s="23"/>
    </row>
    <row r="118" spans="4:44" x14ac:dyDescent="0.25">
      <c r="D118" s="23"/>
      <c r="E118" s="23"/>
      <c r="F118" s="23"/>
      <c r="G118" s="23"/>
      <c r="H118" s="23"/>
      <c r="I118" s="23"/>
      <c r="J118" s="23"/>
      <c r="K118" s="23"/>
      <c r="L118" s="23"/>
      <c r="M118" s="23"/>
      <c r="N118" s="23"/>
      <c r="O118" s="23"/>
      <c r="P118" s="23"/>
      <c r="Q118" s="23"/>
      <c r="R118" s="23"/>
      <c r="S118" s="23"/>
      <c r="T118" s="23"/>
      <c r="U118" s="23"/>
      <c r="V118" s="23"/>
      <c r="W118" s="23"/>
      <c r="AD118" s="23"/>
      <c r="AR118" s="23"/>
    </row>
    <row r="119" spans="4:44" x14ac:dyDescent="0.25">
      <c r="D119" s="23"/>
      <c r="E119" s="23"/>
      <c r="F119" s="23"/>
      <c r="G119" s="23"/>
      <c r="H119" s="23"/>
      <c r="I119" s="23"/>
      <c r="J119" s="23"/>
      <c r="K119" s="23"/>
      <c r="L119" s="23"/>
      <c r="M119" s="23"/>
      <c r="N119" s="23"/>
      <c r="O119" s="23"/>
      <c r="P119" s="23"/>
      <c r="Q119" s="23"/>
      <c r="R119" s="23"/>
      <c r="S119" s="23"/>
      <c r="T119" s="23"/>
      <c r="U119" s="23"/>
      <c r="V119" s="23"/>
      <c r="W119" s="23"/>
      <c r="AD119" s="23"/>
      <c r="AR119" s="23"/>
    </row>
    <row r="120" spans="4:44" x14ac:dyDescent="0.25">
      <c r="D120" s="23"/>
      <c r="E120" s="23"/>
      <c r="F120" s="23"/>
      <c r="G120" s="23"/>
      <c r="H120" s="23"/>
      <c r="I120" s="23"/>
      <c r="J120" s="23"/>
      <c r="K120" s="23"/>
      <c r="L120" s="23"/>
      <c r="M120" s="23"/>
      <c r="N120" s="23"/>
      <c r="O120" s="23"/>
      <c r="P120" s="23"/>
      <c r="Q120" s="23"/>
      <c r="R120" s="23"/>
      <c r="S120" s="23"/>
      <c r="T120" s="23"/>
      <c r="U120" s="23"/>
      <c r="V120" s="23"/>
      <c r="W120" s="23"/>
      <c r="AD120" s="23"/>
      <c r="AR120" s="23"/>
    </row>
    <row r="121" spans="4:44" x14ac:dyDescent="0.25">
      <c r="D121" s="23"/>
      <c r="E121" s="23"/>
      <c r="F121" s="23"/>
      <c r="G121" s="23"/>
      <c r="H121" s="23"/>
      <c r="I121" s="23"/>
      <c r="J121" s="23"/>
      <c r="K121" s="23"/>
      <c r="L121" s="23"/>
      <c r="M121" s="23"/>
      <c r="N121" s="23"/>
      <c r="O121" s="23"/>
      <c r="P121" s="23"/>
      <c r="Q121" s="23"/>
      <c r="R121" s="23"/>
      <c r="S121" s="23"/>
      <c r="T121" s="23"/>
      <c r="U121" s="23"/>
      <c r="V121" s="23"/>
      <c r="W121" s="23"/>
      <c r="AD121" s="23"/>
      <c r="AR121" s="23"/>
    </row>
    <row r="122" spans="4:44" x14ac:dyDescent="0.25">
      <c r="D122" s="23"/>
      <c r="E122" s="23"/>
      <c r="F122" s="23"/>
      <c r="G122" s="23"/>
      <c r="H122" s="23"/>
      <c r="I122" s="23"/>
      <c r="J122" s="23"/>
      <c r="K122" s="23"/>
      <c r="L122" s="23"/>
      <c r="M122" s="23"/>
      <c r="N122" s="23"/>
      <c r="O122" s="23"/>
      <c r="P122" s="23"/>
      <c r="Q122" s="23"/>
      <c r="R122" s="23"/>
      <c r="S122" s="23"/>
      <c r="T122" s="23"/>
      <c r="U122" s="23"/>
      <c r="V122" s="23"/>
      <c r="W122" s="23"/>
      <c r="AD122" s="23"/>
      <c r="AR122" s="23"/>
    </row>
    <row r="123" spans="4:44" x14ac:dyDescent="0.25">
      <c r="D123" s="23"/>
      <c r="E123" s="23"/>
      <c r="F123" s="23"/>
      <c r="G123" s="23"/>
      <c r="H123" s="23"/>
      <c r="I123" s="23"/>
      <c r="J123" s="23"/>
      <c r="K123" s="23"/>
      <c r="L123" s="23"/>
      <c r="M123" s="23"/>
      <c r="N123" s="23"/>
      <c r="O123" s="23"/>
      <c r="P123" s="23"/>
      <c r="Q123" s="23"/>
      <c r="R123" s="23"/>
      <c r="S123" s="23"/>
      <c r="T123" s="23"/>
      <c r="U123" s="23"/>
      <c r="V123" s="23"/>
      <c r="W123" s="23"/>
      <c r="AD123" s="23"/>
      <c r="AR123" s="23"/>
    </row>
    <row r="124" spans="4:44" x14ac:dyDescent="0.25">
      <c r="D124" s="23"/>
      <c r="E124" s="23"/>
      <c r="F124" s="23"/>
      <c r="G124" s="23"/>
      <c r="H124" s="23"/>
      <c r="I124" s="23"/>
      <c r="J124" s="23"/>
      <c r="K124" s="23"/>
      <c r="L124" s="23"/>
      <c r="M124" s="23"/>
      <c r="N124" s="23"/>
      <c r="O124" s="23"/>
      <c r="P124" s="23"/>
      <c r="Q124" s="23"/>
      <c r="R124" s="23"/>
      <c r="S124" s="23"/>
      <c r="T124" s="23"/>
      <c r="U124" s="23"/>
      <c r="V124" s="23"/>
      <c r="W124" s="23"/>
      <c r="AD124" s="23"/>
      <c r="AR124" s="23"/>
    </row>
    <row r="125" spans="4:44" x14ac:dyDescent="0.25">
      <c r="D125" s="23"/>
      <c r="E125" s="23"/>
      <c r="F125" s="23"/>
      <c r="G125" s="23"/>
      <c r="H125" s="23"/>
      <c r="I125" s="23"/>
      <c r="J125" s="23"/>
      <c r="K125" s="23"/>
      <c r="L125" s="23"/>
      <c r="M125" s="23"/>
      <c r="N125" s="23"/>
      <c r="O125" s="23"/>
      <c r="P125" s="23"/>
      <c r="Q125" s="23"/>
      <c r="R125" s="23"/>
      <c r="S125" s="23"/>
      <c r="T125" s="23"/>
      <c r="U125" s="23"/>
      <c r="V125" s="23"/>
      <c r="AD125" s="23"/>
      <c r="AR125" s="23"/>
    </row>
    <row r="126" spans="4:44" x14ac:dyDescent="0.25">
      <c r="D126" s="23"/>
      <c r="E126" s="23"/>
      <c r="F126" s="23"/>
      <c r="G126" s="23"/>
      <c r="H126" s="23"/>
      <c r="I126" s="23"/>
      <c r="J126" s="23"/>
      <c r="K126" s="23"/>
      <c r="L126" s="23"/>
      <c r="M126" s="23"/>
      <c r="N126" s="23"/>
      <c r="O126" s="23"/>
      <c r="P126" s="23"/>
      <c r="Q126" s="23"/>
      <c r="R126" s="23"/>
      <c r="S126" s="23"/>
      <c r="T126" s="23"/>
      <c r="U126" s="23"/>
      <c r="V126" s="23"/>
      <c r="AD126" s="23"/>
      <c r="AR126" s="23"/>
    </row>
    <row r="127" spans="4:44" x14ac:dyDescent="0.25">
      <c r="D127" s="23"/>
      <c r="E127" s="23"/>
      <c r="F127" s="23"/>
      <c r="G127" s="23"/>
      <c r="H127" s="23"/>
      <c r="I127" s="23"/>
      <c r="J127" s="23"/>
      <c r="K127" s="23"/>
      <c r="L127" s="23"/>
      <c r="M127" s="23"/>
      <c r="N127" s="23"/>
      <c r="O127" s="23"/>
      <c r="P127" s="23"/>
      <c r="Q127" s="23"/>
      <c r="R127" s="23"/>
      <c r="S127" s="23"/>
      <c r="T127" s="23"/>
      <c r="U127" s="23"/>
      <c r="V127" s="23"/>
      <c r="AD127" s="23"/>
      <c r="AR127" s="23"/>
    </row>
    <row r="128" spans="4:44" x14ac:dyDescent="0.25">
      <c r="D128" s="23"/>
      <c r="E128" s="23"/>
      <c r="F128" s="23"/>
      <c r="G128" s="23"/>
      <c r="H128" s="23"/>
      <c r="I128" s="23"/>
      <c r="J128" s="23"/>
      <c r="K128" s="23"/>
      <c r="L128" s="23"/>
      <c r="M128" s="23"/>
      <c r="N128" s="23"/>
      <c r="O128" s="23"/>
      <c r="P128" s="23"/>
      <c r="Q128" s="23"/>
      <c r="R128" s="23"/>
      <c r="S128" s="23"/>
      <c r="T128" s="23"/>
      <c r="U128" s="23"/>
      <c r="V128" s="23"/>
      <c r="AD128" s="23"/>
      <c r="AR128" s="23"/>
    </row>
    <row r="129" spans="4:44" x14ac:dyDescent="0.25">
      <c r="D129" s="23"/>
      <c r="E129" s="23"/>
      <c r="F129" s="23"/>
      <c r="G129" s="23"/>
      <c r="H129" s="23"/>
      <c r="I129" s="23"/>
      <c r="J129" s="23"/>
      <c r="K129" s="23"/>
      <c r="L129" s="23"/>
      <c r="M129" s="23"/>
      <c r="N129" s="23"/>
      <c r="O129" s="23"/>
      <c r="P129" s="23"/>
      <c r="Q129" s="23"/>
      <c r="R129" s="23"/>
      <c r="S129" s="23"/>
      <c r="T129" s="23"/>
      <c r="U129" s="23"/>
      <c r="V129" s="23"/>
      <c r="AD129" s="23"/>
      <c r="AR129" s="23"/>
    </row>
    <row r="130" spans="4:44" x14ac:dyDescent="0.25">
      <c r="D130" s="23"/>
      <c r="E130" s="23"/>
      <c r="F130" s="23"/>
      <c r="G130" s="23"/>
      <c r="H130" s="23"/>
      <c r="I130" s="23"/>
      <c r="J130" s="23"/>
      <c r="K130" s="23"/>
      <c r="L130" s="23"/>
      <c r="M130" s="23"/>
      <c r="N130" s="23"/>
      <c r="O130" s="23"/>
      <c r="P130" s="23"/>
      <c r="Q130" s="23"/>
      <c r="R130" s="23"/>
      <c r="S130" s="23"/>
      <c r="T130" s="23"/>
      <c r="U130" s="23"/>
      <c r="V130" s="23"/>
      <c r="AD130" s="23"/>
      <c r="AR130" s="23"/>
    </row>
    <row r="131" spans="4:44" x14ac:dyDescent="0.25">
      <c r="D131" s="23"/>
      <c r="E131" s="23"/>
      <c r="F131" s="23"/>
      <c r="G131" s="23"/>
      <c r="H131" s="23"/>
      <c r="I131" s="23"/>
      <c r="J131" s="23"/>
      <c r="K131" s="23"/>
      <c r="L131" s="23"/>
      <c r="M131" s="23"/>
      <c r="N131" s="23"/>
      <c r="O131" s="23"/>
      <c r="P131" s="23"/>
      <c r="Q131" s="23"/>
      <c r="R131" s="23"/>
      <c r="S131" s="23"/>
      <c r="T131" s="23"/>
      <c r="U131" s="23"/>
      <c r="V131" s="23"/>
      <c r="AD131" s="23"/>
      <c r="AR131" s="23"/>
    </row>
    <row r="132" spans="4:44" x14ac:dyDescent="0.25">
      <c r="D132" s="23"/>
      <c r="E132" s="23"/>
      <c r="F132" s="23"/>
      <c r="G132" s="23"/>
      <c r="H132" s="23"/>
      <c r="I132" s="23"/>
      <c r="J132" s="23"/>
      <c r="K132" s="23"/>
      <c r="L132" s="23"/>
      <c r="M132" s="23"/>
      <c r="N132" s="23"/>
      <c r="O132" s="23"/>
      <c r="P132" s="23"/>
      <c r="Q132" s="23"/>
      <c r="R132" s="23"/>
      <c r="S132" s="23"/>
      <c r="T132" s="23"/>
      <c r="U132" s="23"/>
      <c r="V132" s="23"/>
      <c r="AD132" s="23"/>
      <c r="AR132" s="23"/>
    </row>
    <row r="133" spans="4:44" x14ac:dyDescent="0.25">
      <c r="D133" s="23"/>
      <c r="E133" s="23"/>
      <c r="F133" s="23"/>
      <c r="G133" s="23"/>
      <c r="H133" s="23"/>
      <c r="I133" s="23"/>
      <c r="J133" s="23"/>
      <c r="K133" s="23"/>
      <c r="L133" s="23"/>
      <c r="M133" s="23"/>
      <c r="N133" s="23"/>
      <c r="O133" s="23"/>
      <c r="P133" s="23"/>
      <c r="Q133" s="23"/>
      <c r="R133" s="23"/>
      <c r="S133" s="23"/>
      <c r="T133" s="23"/>
      <c r="U133" s="23"/>
      <c r="V133" s="23"/>
      <c r="AD133" s="23"/>
      <c r="AR133" s="23"/>
    </row>
    <row r="134" spans="4:44" x14ac:dyDescent="0.25">
      <c r="D134" s="23"/>
      <c r="E134" s="23"/>
      <c r="F134" s="23"/>
      <c r="G134" s="23"/>
      <c r="H134" s="23"/>
      <c r="I134" s="23"/>
      <c r="J134" s="23"/>
      <c r="K134" s="23"/>
      <c r="L134" s="23"/>
      <c r="M134" s="23"/>
      <c r="N134" s="23"/>
      <c r="O134" s="23"/>
      <c r="P134" s="23"/>
      <c r="Q134" s="23"/>
      <c r="R134" s="23"/>
      <c r="S134" s="23"/>
      <c r="T134" s="23"/>
      <c r="U134" s="23"/>
      <c r="V134" s="23"/>
      <c r="AD134" s="23"/>
      <c r="AR134" s="23"/>
    </row>
    <row r="135" spans="4:44" x14ac:dyDescent="0.25">
      <c r="D135" s="23"/>
      <c r="E135" s="23"/>
      <c r="F135" s="23"/>
      <c r="G135" s="23"/>
      <c r="H135" s="23"/>
      <c r="I135" s="23"/>
      <c r="J135" s="23"/>
      <c r="K135" s="23"/>
      <c r="L135" s="23"/>
      <c r="M135" s="23"/>
      <c r="N135" s="23"/>
      <c r="O135" s="23"/>
      <c r="P135" s="23"/>
      <c r="Q135" s="23"/>
      <c r="R135" s="23"/>
      <c r="S135" s="23"/>
      <c r="T135" s="23"/>
      <c r="U135" s="23"/>
      <c r="V135" s="23"/>
      <c r="AD135" s="23"/>
      <c r="AR135" s="23"/>
    </row>
    <row r="136" spans="4:44" x14ac:dyDescent="0.25">
      <c r="D136" s="23"/>
      <c r="E136" s="23"/>
      <c r="F136" s="23"/>
      <c r="G136" s="23"/>
      <c r="H136" s="23"/>
      <c r="I136" s="23"/>
      <c r="J136" s="23"/>
      <c r="K136" s="23"/>
      <c r="L136" s="23"/>
      <c r="M136" s="23"/>
      <c r="N136" s="23"/>
      <c r="O136" s="23"/>
      <c r="P136" s="23"/>
      <c r="Q136" s="23"/>
      <c r="R136" s="23"/>
      <c r="S136" s="23"/>
      <c r="T136" s="23"/>
      <c r="U136" s="23"/>
      <c r="V136" s="23"/>
      <c r="AD136" s="23"/>
      <c r="AR136" s="23"/>
    </row>
    <row r="137" spans="4:44" x14ac:dyDescent="0.25">
      <c r="D137" s="23"/>
      <c r="E137" s="23"/>
      <c r="F137" s="23"/>
      <c r="G137" s="23"/>
      <c r="H137" s="23"/>
      <c r="I137" s="23"/>
      <c r="J137" s="23"/>
      <c r="K137" s="23"/>
      <c r="L137" s="23"/>
      <c r="M137" s="23"/>
      <c r="N137" s="23"/>
      <c r="O137" s="23"/>
      <c r="P137" s="23"/>
      <c r="Q137" s="23"/>
      <c r="R137" s="23"/>
      <c r="S137" s="23"/>
      <c r="T137" s="23"/>
      <c r="U137" s="23"/>
      <c r="V137" s="23"/>
      <c r="AD137" s="23"/>
      <c r="AR137" s="23"/>
    </row>
    <row r="138" spans="4:44" x14ac:dyDescent="0.25">
      <c r="D138" s="23"/>
      <c r="E138" s="23"/>
      <c r="F138" s="23"/>
      <c r="G138" s="23"/>
      <c r="H138" s="23"/>
      <c r="I138" s="23"/>
      <c r="J138" s="23"/>
      <c r="K138" s="23"/>
      <c r="L138" s="23"/>
      <c r="M138" s="23"/>
      <c r="N138" s="23"/>
      <c r="O138" s="23"/>
      <c r="P138" s="23"/>
      <c r="Q138" s="23"/>
      <c r="R138" s="23"/>
      <c r="S138" s="23"/>
      <c r="T138" s="23"/>
      <c r="U138" s="23"/>
      <c r="V138" s="23"/>
      <c r="AD138" s="23"/>
      <c r="AR138" s="23"/>
    </row>
    <row r="139" spans="4:44" x14ac:dyDescent="0.25">
      <c r="D139" s="23"/>
      <c r="E139" s="23"/>
      <c r="F139" s="23"/>
      <c r="G139" s="23"/>
      <c r="H139" s="23"/>
      <c r="I139" s="23"/>
      <c r="J139" s="23"/>
      <c r="K139" s="23"/>
      <c r="L139" s="23"/>
      <c r="M139" s="23"/>
      <c r="N139" s="23"/>
      <c r="O139" s="23"/>
      <c r="P139" s="23"/>
      <c r="Q139" s="23"/>
      <c r="R139" s="23"/>
      <c r="S139" s="23"/>
      <c r="T139" s="23"/>
      <c r="U139" s="23"/>
      <c r="V139" s="23"/>
      <c r="AD139" s="23"/>
      <c r="AR139" s="23"/>
    </row>
    <row r="140" spans="4:44" x14ac:dyDescent="0.25">
      <c r="D140" s="23"/>
      <c r="E140" s="23"/>
      <c r="F140" s="23"/>
      <c r="G140" s="23"/>
      <c r="H140" s="23"/>
      <c r="I140" s="23"/>
      <c r="J140" s="23"/>
      <c r="K140" s="23"/>
      <c r="L140" s="23"/>
      <c r="M140" s="23"/>
      <c r="N140" s="23"/>
      <c r="O140" s="23"/>
      <c r="P140" s="23"/>
      <c r="Q140" s="23"/>
      <c r="R140" s="23"/>
      <c r="S140" s="23"/>
      <c r="T140" s="23"/>
      <c r="U140" s="23"/>
      <c r="V140" s="23"/>
      <c r="AD140" s="23"/>
      <c r="AR140" s="23"/>
    </row>
    <row r="141" spans="4:44" x14ac:dyDescent="0.25">
      <c r="D141" s="23"/>
      <c r="E141" s="23"/>
      <c r="F141" s="23"/>
      <c r="G141" s="23"/>
      <c r="H141" s="23"/>
      <c r="I141" s="23"/>
      <c r="J141" s="23"/>
      <c r="K141" s="23"/>
      <c r="L141" s="23"/>
      <c r="M141" s="23"/>
      <c r="N141" s="23"/>
      <c r="O141" s="23"/>
      <c r="P141" s="23"/>
      <c r="Q141" s="23"/>
      <c r="R141" s="23"/>
      <c r="S141" s="23"/>
      <c r="T141" s="23"/>
      <c r="U141" s="23"/>
      <c r="V141" s="23"/>
      <c r="AD141" s="23"/>
      <c r="AR141" s="23"/>
    </row>
    <row r="142" spans="4:44" x14ac:dyDescent="0.25">
      <c r="D142" s="23"/>
      <c r="E142" s="23"/>
      <c r="F142" s="23"/>
      <c r="G142" s="23"/>
      <c r="H142" s="23"/>
      <c r="I142" s="23"/>
      <c r="J142" s="23"/>
      <c r="K142" s="23"/>
      <c r="L142" s="23"/>
      <c r="M142" s="23"/>
      <c r="N142" s="23"/>
      <c r="O142" s="23"/>
      <c r="P142" s="23"/>
      <c r="Q142" s="23"/>
      <c r="R142" s="23"/>
      <c r="S142" s="23"/>
      <c r="T142" s="23"/>
      <c r="U142" s="23"/>
      <c r="V142" s="23"/>
      <c r="AD142" s="23"/>
      <c r="AR142" s="23"/>
    </row>
    <row r="143" spans="4:44" x14ac:dyDescent="0.25">
      <c r="D143" s="23"/>
      <c r="E143" s="23"/>
      <c r="F143" s="23"/>
      <c r="G143" s="23"/>
      <c r="H143" s="23"/>
      <c r="I143" s="23"/>
      <c r="J143" s="23"/>
      <c r="K143" s="23"/>
      <c r="L143" s="23"/>
      <c r="M143" s="23"/>
      <c r="N143" s="23"/>
      <c r="O143" s="23"/>
      <c r="P143" s="23"/>
      <c r="Q143" s="23"/>
      <c r="R143" s="23"/>
      <c r="S143" s="23"/>
      <c r="T143" s="23"/>
      <c r="U143" s="23"/>
      <c r="V143" s="23"/>
      <c r="AD143" s="23"/>
      <c r="AR143" s="23"/>
    </row>
    <row r="144" spans="4:44" x14ac:dyDescent="0.25">
      <c r="D144" s="23"/>
      <c r="E144" s="23"/>
      <c r="F144" s="23"/>
      <c r="G144" s="23"/>
      <c r="H144" s="23"/>
      <c r="I144" s="23"/>
      <c r="J144" s="23"/>
      <c r="K144" s="23"/>
      <c r="L144" s="23"/>
      <c r="M144" s="23"/>
      <c r="N144" s="23"/>
      <c r="O144" s="23"/>
      <c r="P144" s="23"/>
      <c r="Q144" s="23"/>
      <c r="R144" s="23"/>
      <c r="S144" s="23"/>
      <c r="T144" s="23"/>
      <c r="U144" s="23"/>
      <c r="V144" s="23"/>
      <c r="AD144" s="23"/>
      <c r="AR144" s="23"/>
    </row>
    <row r="145" spans="4:44" x14ac:dyDescent="0.25">
      <c r="D145" s="23"/>
      <c r="E145" s="23"/>
      <c r="F145" s="23"/>
      <c r="G145" s="23"/>
      <c r="H145" s="23"/>
      <c r="I145" s="23"/>
      <c r="J145" s="23"/>
      <c r="K145" s="23"/>
      <c r="L145" s="23"/>
      <c r="M145" s="23"/>
      <c r="N145" s="23"/>
      <c r="O145" s="23"/>
      <c r="P145" s="23"/>
      <c r="Q145" s="23"/>
      <c r="R145" s="23"/>
      <c r="S145" s="23"/>
      <c r="T145" s="23"/>
      <c r="U145" s="23"/>
      <c r="V145" s="23"/>
      <c r="AD145" s="23"/>
      <c r="AR145" s="23"/>
    </row>
    <row r="146" spans="4:44" x14ac:dyDescent="0.25">
      <c r="D146" s="23"/>
      <c r="E146" s="23"/>
      <c r="F146" s="23"/>
      <c r="G146" s="23"/>
      <c r="H146" s="23"/>
      <c r="I146" s="23"/>
      <c r="J146" s="23"/>
      <c r="K146" s="23"/>
      <c r="L146" s="23"/>
      <c r="M146" s="23"/>
      <c r="N146" s="23"/>
      <c r="O146" s="23"/>
      <c r="P146" s="23"/>
      <c r="Q146" s="23"/>
      <c r="R146" s="23"/>
      <c r="S146" s="23"/>
      <c r="T146" s="23"/>
      <c r="U146" s="23"/>
      <c r="V146" s="23"/>
      <c r="AD146" s="23"/>
      <c r="AR146" s="23"/>
    </row>
    <row r="147" spans="4:44" x14ac:dyDescent="0.25">
      <c r="D147" s="23"/>
      <c r="E147" s="23"/>
      <c r="F147" s="23"/>
      <c r="G147" s="23"/>
      <c r="H147" s="23"/>
      <c r="I147" s="23"/>
      <c r="J147" s="23"/>
      <c r="K147" s="23"/>
      <c r="L147" s="23"/>
      <c r="M147" s="23"/>
      <c r="N147" s="23"/>
      <c r="O147" s="23"/>
      <c r="P147" s="23"/>
      <c r="Q147" s="23"/>
      <c r="R147" s="23"/>
      <c r="S147" s="23"/>
      <c r="T147" s="23"/>
      <c r="U147" s="23"/>
      <c r="V147" s="23"/>
      <c r="AD147" s="23"/>
      <c r="AR147" s="23"/>
    </row>
    <row r="148" spans="4:44" x14ac:dyDescent="0.25">
      <c r="D148" s="23"/>
      <c r="E148" s="23"/>
      <c r="F148" s="23"/>
      <c r="G148" s="23"/>
      <c r="H148" s="23"/>
      <c r="I148" s="23"/>
      <c r="J148" s="23"/>
      <c r="K148" s="23"/>
      <c r="L148" s="23"/>
      <c r="M148" s="23"/>
      <c r="N148" s="23"/>
      <c r="O148" s="23"/>
      <c r="P148" s="23"/>
      <c r="Q148" s="23"/>
      <c r="R148" s="23"/>
      <c r="S148" s="23"/>
      <c r="T148" s="23"/>
      <c r="U148" s="23"/>
      <c r="V148" s="23"/>
      <c r="AD148" s="23"/>
      <c r="AR148" s="23"/>
    </row>
    <row r="149" spans="4:44" x14ac:dyDescent="0.25">
      <c r="D149" s="23"/>
      <c r="E149" s="23"/>
      <c r="F149" s="23"/>
      <c r="G149" s="23"/>
      <c r="H149" s="23"/>
      <c r="I149" s="23"/>
      <c r="J149" s="23"/>
      <c r="K149" s="23"/>
      <c r="L149" s="23"/>
      <c r="M149" s="23"/>
      <c r="N149" s="23"/>
      <c r="O149" s="23"/>
      <c r="P149" s="23"/>
      <c r="Q149" s="23"/>
      <c r="R149" s="23"/>
      <c r="S149" s="23"/>
      <c r="T149" s="23"/>
      <c r="U149" s="23"/>
      <c r="V149" s="23"/>
      <c r="AD149" s="23"/>
      <c r="AR149" s="23"/>
    </row>
    <row r="150" spans="4:44" x14ac:dyDescent="0.25">
      <c r="D150" s="23"/>
      <c r="E150" s="23"/>
      <c r="F150" s="23"/>
      <c r="G150" s="23"/>
      <c r="H150" s="23"/>
      <c r="I150" s="23"/>
      <c r="J150" s="23"/>
      <c r="K150" s="23"/>
      <c r="L150" s="23"/>
      <c r="M150" s="23"/>
      <c r="N150" s="23"/>
      <c r="O150" s="23"/>
      <c r="P150" s="23"/>
      <c r="Q150" s="23"/>
      <c r="R150" s="23"/>
      <c r="S150" s="23"/>
      <c r="T150" s="23"/>
      <c r="U150" s="23"/>
      <c r="V150" s="23"/>
      <c r="AD150" s="23"/>
      <c r="AR150" s="23"/>
    </row>
    <row r="151" spans="4:44" x14ac:dyDescent="0.25">
      <c r="D151" s="23"/>
      <c r="E151" s="23"/>
      <c r="F151" s="23"/>
      <c r="G151" s="23"/>
      <c r="H151" s="23"/>
      <c r="I151" s="23"/>
      <c r="J151" s="23"/>
      <c r="K151" s="23"/>
      <c r="L151" s="23"/>
      <c r="M151" s="23"/>
      <c r="N151" s="23"/>
      <c r="O151" s="23"/>
      <c r="P151" s="23"/>
      <c r="Q151" s="23"/>
      <c r="R151" s="23"/>
      <c r="S151" s="23"/>
      <c r="T151" s="23"/>
      <c r="U151" s="23"/>
      <c r="V151" s="23"/>
      <c r="AD151" s="23"/>
      <c r="AR151" s="23"/>
    </row>
    <row r="152" spans="4:44" x14ac:dyDescent="0.25">
      <c r="D152" s="23"/>
      <c r="E152" s="23"/>
      <c r="F152" s="23"/>
      <c r="G152" s="23"/>
      <c r="H152" s="23"/>
      <c r="I152" s="23"/>
      <c r="J152" s="23"/>
      <c r="K152" s="23"/>
      <c r="L152" s="23"/>
      <c r="M152" s="23"/>
      <c r="N152" s="23"/>
      <c r="O152" s="23"/>
      <c r="P152" s="23"/>
      <c r="Q152" s="23"/>
      <c r="R152" s="23"/>
      <c r="S152" s="23"/>
      <c r="T152" s="23"/>
      <c r="U152" s="23"/>
      <c r="V152" s="23"/>
      <c r="AD152" s="23"/>
      <c r="AR152" s="23"/>
    </row>
    <row r="153" spans="4:44" x14ac:dyDescent="0.25">
      <c r="D153" s="23"/>
      <c r="E153" s="23"/>
      <c r="F153" s="23"/>
      <c r="G153" s="23"/>
      <c r="H153" s="23"/>
      <c r="I153" s="23"/>
      <c r="J153" s="23"/>
      <c r="K153" s="23"/>
      <c r="L153" s="23"/>
      <c r="M153" s="23"/>
      <c r="N153" s="23"/>
      <c r="O153" s="23"/>
      <c r="P153" s="23"/>
      <c r="Q153" s="23"/>
      <c r="R153" s="23"/>
      <c r="S153" s="23"/>
      <c r="T153" s="23"/>
      <c r="U153" s="23"/>
      <c r="V153" s="23"/>
      <c r="AD153" s="23"/>
      <c r="AR153" s="23"/>
    </row>
    <row r="154" spans="4:44" x14ac:dyDescent="0.25">
      <c r="D154" s="23"/>
      <c r="E154" s="23"/>
      <c r="F154" s="23"/>
      <c r="G154" s="23"/>
      <c r="H154" s="23"/>
      <c r="I154" s="23"/>
      <c r="J154" s="23"/>
      <c r="K154" s="23"/>
      <c r="L154" s="23"/>
      <c r="M154" s="23"/>
      <c r="N154" s="23"/>
      <c r="O154" s="23"/>
      <c r="P154" s="23"/>
      <c r="Q154" s="23"/>
      <c r="R154" s="23"/>
      <c r="S154" s="23"/>
      <c r="T154" s="23"/>
      <c r="U154" s="23"/>
      <c r="V154" s="23"/>
      <c r="AD154" s="23"/>
      <c r="AR154" s="23"/>
    </row>
    <row r="155" spans="4:44" x14ac:dyDescent="0.25">
      <c r="D155" s="23"/>
      <c r="E155" s="23"/>
      <c r="F155" s="23"/>
      <c r="G155" s="23"/>
      <c r="H155" s="23"/>
      <c r="I155" s="23"/>
      <c r="J155" s="23"/>
      <c r="K155" s="23"/>
      <c r="L155" s="23"/>
      <c r="M155" s="23"/>
      <c r="N155" s="23"/>
      <c r="O155" s="23"/>
      <c r="P155" s="23"/>
      <c r="Q155" s="23"/>
      <c r="R155" s="23"/>
      <c r="S155" s="23"/>
      <c r="T155" s="23"/>
      <c r="U155" s="23"/>
      <c r="V155" s="23"/>
      <c r="AD155" s="23"/>
      <c r="AR155" s="23"/>
    </row>
    <row r="156" spans="4:44" x14ac:dyDescent="0.25">
      <c r="D156" s="23"/>
      <c r="E156" s="23"/>
      <c r="F156" s="23"/>
      <c r="G156" s="23"/>
      <c r="H156" s="23"/>
      <c r="I156" s="23"/>
      <c r="J156" s="23"/>
      <c r="K156" s="23"/>
      <c r="L156" s="23"/>
      <c r="M156" s="23"/>
      <c r="N156" s="23"/>
      <c r="O156" s="23"/>
      <c r="P156" s="23"/>
      <c r="Q156" s="23"/>
      <c r="R156" s="23"/>
      <c r="S156" s="23"/>
      <c r="T156" s="23"/>
      <c r="U156" s="23"/>
      <c r="V156" s="23"/>
      <c r="AD156" s="23"/>
      <c r="AR156" s="23"/>
    </row>
    <row r="157" spans="4:44" x14ac:dyDescent="0.25">
      <c r="D157" s="23"/>
      <c r="E157" s="23"/>
      <c r="F157" s="23"/>
      <c r="G157" s="23"/>
      <c r="H157" s="23"/>
      <c r="I157" s="23"/>
      <c r="J157" s="23"/>
      <c r="K157" s="23"/>
      <c r="L157" s="23"/>
      <c r="M157" s="23"/>
      <c r="N157" s="23"/>
      <c r="O157" s="23"/>
      <c r="P157" s="23"/>
      <c r="Q157" s="23"/>
      <c r="R157" s="23"/>
      <c r="S157" s="23"/>
      <c r="T157" s="23"/>
      <c r="U157" s="23"/>
      <c r="V157" s="23"/>
      <c r="AD157" s="23"/>
      <c r="AR157" s="23"/>
    </row>
    <row r="158" spans="4:44" x14ac:dyDescent="0.25">
      <c r="D158" s="23"/>
      <c r="E158" s="23"/>
      <c r="F158" s="23"/>
      <c r="G158" s="23"/>
      <c r="H158" s="23"/>
      <c r="I158" s="23"/>
      <c r="J158" s="23"/>
      <c r="K158" s="23"/>
      <c r="L158" s="23"/>
      <c r="M158" s="23"/>
      <c r="N158" s="23"/>
      <c r="O158" s="23"/>
      <c r="P158" s="23"/>
      <c r="Q158" s="23"/>
      <c r="R158" s="23"/>
      <c r="S158" s="23"/>
      <c r="T158" s="23"/>
      <c r="U158" s="23"/>
      <c r="V158" s="23"/>
      <c r="AD158" s="23"/>
      <c r="AR158" s="23"/>
    </row>
    <row r="159" spans="4:44" x14ac:dyDescent="0.25">
      <c r="D159" s="23"/>
      <c r="E159" s="23"/>
      <c r="F159" s="23"/>
      <c r="G159" s="23"/>
      <c r="H159" s="23"/>
      <c r="I159" s="23"/>
      <c r="J159" s="23"/>
      <c r="K159" s="23"/>
      <c r="L159" s="23"/>
      <c r="M159" s="23"/>
      <c r="N159" s="23"/>
      <c r="O159" s="23"/>
      <c r="P159" s="23"/>
      <c r="Q159" s="23"/>
      <c r="R159" s="23"/>
      <c r="S159" s="23"/>
      <c r="T159" s="23"/>
      <c r="U159" s="23"/>
      <c r="V159" s="23"/>
      <c r="AD159" s="23"/>
      <c r="AR159" s="23"/>
    </row>
    <row r="160" spans="4:44" x14ac:dyDescent="0.25">
      <c r="D160" s="23"/>
      <c r="E160" s="23"/>
      <c r="F160" s="23"/>
      <c r="G160" s="23"/>
      <c r="H160" s="23"/>
      <c r="I160" s="23"/>
      <c r="J160" s="23"/>
      <c r="K160" s="23"/>
      <c r="L160" s="23"/>
      <c r="M160" s="23"/>
      <c r="N160" s="23"/>
      <c r="O160" s="23"/>
      <c r="P160" s="23"/>
      <c r="Q160" s="23"/>
      <c r="R160" s="23"/>
      <c r="S160" s="23"/>
      <c r="T160" s="23"/>
      <c r="U160" s="23"/>
      <c r="V160" s="23"/>
      <c r="AD160" s="23"/>
      <c r="AR160" s="23"/>
    </row>
    <row r="161" spans="4:44" x14ac:dyDescent="0.25">
      <c r="D161" s="23"/>
      <c r="E161" s="23"/>
      <c r="F161" s="23"/>
      <c r="G161" s="23"/>
      <c r="H161" s="23"/>
      <c r="I161" s="23"/>
      <c r="J161" s="23"/>
      <c r="K161" s="23"/>
      <c r="L161" s="23"/>
      <c r="M161" s="23"/>
      <c r="N161" s="23"/>
      <c r="O161" s="23"/>
      <c r="P161" s="23"/>
      <c r="Q161" s="23"/>
      <c r="R161" s="23"/>
      <c r="S161" s="23"/>
      <c r="T161" s="23"/>
      <c r="U161" s="23"/>
      <c r="V161" s="23"/>
      <c r="AD161" s="23"/>
      <c r="AR161" s="23"/>
    </row>
    <row r="162" spans="4:44" x14ac:dyDescent="0.25">
      <c r="D162" s="23"/>
      <c r="E162" s="23"/>
      <c r="F162" s="23"/>
      <c r="G162" s="23"/>
      <c r="H162" s="23"/>
      <c r="I162" s="23"/>
      <c r="J162" s="23"/>
      <c r="K162" s="23"/>
      <c r="L162" s="23"/>
      <c r="M162" s="23"/>
      <c r="N162" s="23"/>
      <c r="O162" s="23"/>
      <c r="P162" s="23"/>
      <c r="Q162" s="23"/>
      <c r="R162" s="23"/>
      <c r="S162" s="23"/>
      <c r="T162" s="23"/>
      <c r="U162" s="23"/>
      <c r="V162" s="23"/>
      <c r="AD162" s="23"/>
      <c r="AR162" s="23"/>
    </row>
    <row r="163" spans="4:44" x14ac:dyDescent="0.25">
      <c r="D163" s="23"/>
      <c r="E163" s="23"/>
      <c r="F163" s="23"/>
      <c r="G163" s="23"/>
      <c r="H163" s="23"/>
      <c r="I163" s="23"/>
      <c r="J163" s="23"/>
      <c r="K163" s="23"/>
      <c r="L163" s="23"/>
      <c r="M163" s="23"/>
      <c r="N163" s="23"/>
      <c r="O163" s="23"/>
      <c r="P163" s="23"/>
      <c r="Q163" s="23"/>
      <c r="R163" s="23"/>
      <c r="S163" s="23"/>
      <c r="T163" s="23"/>
      <c r="U163" s="23"/>
      <c r="V163" s="23"/>
      <c r="AD163" s="23"/>
      <c r="AR163" s="23"/>
    </row>
    <row r="164" spans="4:44" x14ac:dyDescent="0.25">
      <c r="D164" s="23"/>
      <c r="E164" s="23"/>
      <c r="F164" s="23"/>
      <c r="G164" s="23"/>
      <c r="H164" s="23"/>
      <c r="I164" s="23"/>
      <c r="J164" s="23"/>
      <c r="K164" s="23"/>
      <c r="L164" s="23"/>
      <c r="M164" s="23"/>
      <c r="N164" s="23"/>
      <c r="O164" s="23"/>
      <c r="P164" s="23"/>
      <c r="Q164" s="23"/>
      <c r="R164" s="23"/>
      <c r="S164" s="23"/>
      <c r="T164" s="23"/>
      <c r="U164" s="23"/>
      <c r="V164" s="23"/>
      <c r="AD164" s="23"/>
      <c r="AR164" s="23"/>
    </row>
    <row r="165" spans="4:44" x14ac:dyDescent="0.25">
      <c r="D165" s="23"/>
      <c r="E165" s="23"/>
      <c r="F165" s="23"/>
      <c r="G165" s="23"/>
      <c r="H165" s="23"/>
      <c r="I165" s="23"/>
      <c r="J165" s="23"/>
      <c r="K165" s="23"/>
      <c r="L165" s="23"/>
      <c r="M165" s="23"/>
      <c r="N165" s="23"/>
      <c r="O165" s="23"/>
      <c r="P165" s="23"/>
      <c r="Q165" s="23"/>
      <c r="R165" s="23"/>
      <c r="S165" s="23"/>
      <c r="T165" s="23"/>
      <c r="U165" s="23"/>
      <c r="V165" s="23"/>
      <c r="AD165" s="23"/>
      <c r="AR165" s="23"/>
    </row>
    <row r="166" spans="4:44" x14ac:dyDescent="0.25">
      <c r="D166" s="23"/>
      <c r="E166" s="23"/>
      <c r="F166" s="23"/>
      <c r="G166" s="23"/>
      <c r="H166" s="23"/>
      <c r="I166" s="23"/>
      <c r="J166" s="23"/>
      <c r="K166" s="23"/>
      <c r="L166" s="23"/>
      <c r="M166" s="23"/>
      <c r="N166" s="23"/>
      <c r="O166" s="23"/>
      <c r="P166" s="23"/>
      <c r="Q166" s="23"/>
      <c r="R166" s="23"/>
      <c r="S166" s="23"/>
      <c r="T166" s="23"/>
      <c r="U166" s="23"/>
      <c r="V166" s="23"/>
      <c r="AD166" s="23"/>
      <c r="AR166" s="23"/>
    </row>
    <row r="167" spans="4:44" x14ac:dyDescent="0.25">
      <c r="D167" s="23"/>
      <c r="E167" s="23"/>
      <c r="F167" s="23"/>
      <c r="G167" s="23"/>
      <c r="H167" s="23"/>
      <c r="I167" s="23"/>
      <c r="J167" s="23"/>
      <c r="K167" s="23"/>
      <c r="L167" s="23"/>
      <c r="M167" s="23"/>
      <c r="N167" s="23"/>
      <c r="O167" s="23"/>
      <c r="P167" s="23"/>
      <c r="Q167" s="23"/>
      <c r="R167" s="23"/>
      <c r="S167" s="23"/>
      <c r="T167" s="23"/>
      <c r="U167" s="23"/>
      <c r="V167" s="23"/>
      <c r="AD167" s="23"/>
      <c r="AR167" s="23"/>
    </row>
    <row r="168" spans="4:44" x14ac:dyDescent="0.25">
      <c r="D168" s="23"/>
      <c r="E168" s="23"/>
      <c r="F168" s="23"/>
      <c r="G168" s="23"/>
      <c r="H168" s="23"/>
      <c r="I168" s="23"/>
      <c r="J168" s="23"/>
      <c r="K168" s="23"/>
      <c r="L168" s="23"/>
      <c r="M168" s="23"/>
      <c r="N168" s="23"/>
      <c r="O168" s="23"/>
      <c r="P168" s="23"/>
      <c r="Q168" s="23"/>
      <c r="R168" s="23"/>
      <c r="S168" s="23"/>
      <c r="T168" s="23"/>
      <c r="U168" s="23"/>
      <c r="V168" s="23"/>
      <c r="AD168" s="23"/>
      <c r="AR168" s="23"/>
    </row>
    <row r="169" spans="4:44" x14ac:dyDescent="0.25">
      <c r="D169" s="23"/>
      <c r="E169" s="23"/>
      <c r="F169" s="23"/>
      <c r="G169" s="23"/>
      <c r="H169" s="23"/>
      <c r="I169" s="23"/>
      <c r="J169" s="23"/>
      <c r="K169" s="23"/>
      <c r="L169" s="23"/>
      <c r="M169" s="23"/>
      <c r="N169" s="23"/>
      <c r="O169" s="23"/>
      <c r="P169" s="23"/>
      <c r="Q169" s="23"/>
      <c r="R169" s="23"/>
      <c r="S169" s="23"/>
      <c r="T169" s="23"/>
      <c r="U169" s="23"/>
      <c r="V169" s="23"/>
      <c r="AD169" s="23"/>
      <c r="AR169" s="23"/>
    </row>
    <row r="170" spans="4:44" x14ac:dyDescent="0.25">
      <c r="D170" s="23"/>
      <c r="E170" s="23"/>
      <c r="F170" s="23"/>
      <c r="G170" s="23"/>
      <c r="H170" s="23"/>
      <c r="I170" s="23"/>
      <c r="J170" s="23"/>
      <c r="K170" s="23"/>
      <c r="L170" s="23"/>
      <c r="M170" s="23"/>
      <c r="N170" s="23"/>
      <c r="O170" s="23"/>
      <c r="P170" s="23"/>
      <c r="Q170" s="23"/>
      <c r="R170" s="23"/>
      <c r="S170" s="23"/>
      <c r="T170" s="23"/>
      <c r="U170" s="23"/>
      <c r="V170" s="23"/>
      <c r="AD170" s="23"/>
      <c r="AR170" s="23"/>
    </row>
    <row r="171" spans="4:44" x14ac:dyDescent="0.25">
      <c r="D171" s="23"/>
      <c r="E171" s="23"/>
      <c r="F171" s="23"/>
      <c r="G171" s="23"/>
      <c r="H171" s="23"/>
      <c r="I171" s="23"/>
      <c r="J171" s="23"/>
      <c r="K171" s="23"/>
      <c r="L171" s="23"/>
      <c r="M171" s="23"/>
      <c r="N171" s="23"/>
      <c r="O171" s="23"/>
      <c r="P171" s="23"/>
      <c r="Q171" s="23"/>
      <c r="R171" s="23"/>
      <c r="S171" s="23"/>
      <c r="T171" s="23"/>
      <c r="U171" s="23"/>
      <c r="V171" s="23"/>
      <c r="AD171" s="23"/>
      <c r="AR171" s="23"/>
    </row>
    <row r="172" spans="4:44" x14ac:dyDescent="0.25">
      <c r="D172" s="23"/>
      <c r="E172" s="23"/>
      <c r="F172" s="23"/>
      <c r="G172" s="23"/>
      <c r="H172" s="23"/>
      <c r="I172" s="23"/>
      <c r="J172" s="23"/>
      <c r="K172" s="23"/>
      <c r="L172" s="23"/>
      <c r="M172" s="23"/>
      <c r="N172" s="23"/>
      <c r="O172" s="23"/>
      <c r="P172" s="23"/>
      <c r="Q172" s="23"/>
      <c r="R172" s="23"/>
      <c r="S172" s="23"/>
      <c r="T172" s="23"/>
      <c r="U172" s="23"/>
      <c r="V172" s="23"/>
      <c r="AD172" s="23"/>
      <c r="AR172" s="23"/>
    </row>
    <row r="173" spans="4:44" x14ac:dyDescent="0.25">
      <c r="D173" s="23"/>
      <c r="E173" s="23"/>
      <c r="F173" s="23"/>
      <c r="G173" s="23"/>
      <c r="H173" s="23"/>
      <c r="I173" s="23"/>
      <c r="J173" s="23"/>
      <c r="K173" s="23"/>
      <c r="L173" s="23"/>
      <c r="M173" s="23"/>
      <c r="N173" s="23"/>
      <c r="O173" s="23"/>
      <c r="P173" s="23"/>
      <c r="Q173" s="23"/>
      <c r="R173" s="23"/>
      <c r="S173" s="23"/>
      <c r="T173" s="23"/>
      <c r="U173" s="23"/>
      <c r="V173" s="23"/>
      <c r="AD173" s="23"/>
      <c r="AR173" s="23"/>
    </row>
    <row r="174" spans="4:44" x14ac:dyDescent="0.25">
      <c r="D174" s="23"/>
      <c r="E174" s="23"/>
      <c r="F174" s="23"/>
      <c r="G174" s="23"/>
      <c r="H174" s="23"/>
      <c r="I174" s="23"/>
      <c r="J174" s="23"/>
      <c r="K174" s="23"/>
      <c r="L174" s="23"/>
      <c r="M174" s="23"/>
      <c r="N174" s="23"/>
      <c r="O174" s="23"/>
      <c r="P174" s="23"/>
      <c r="Q174" s="23"/>
      <c r="R174" s="23"/>
      <c r="S174" s="23"/>
      <c r="T174" s="23"/>
      <c r="U174" s="23"/>
      <c r="V174" s="23"/>
      <c r="AD174" s="23"/>
      <c r="AR174" s="23"/>
    </row>
    <row r="175" spans="4:44" x14ac:dyDescent="0.25">
      <c r="D175" s="23"/>
      <c r="E175" s="23"/>
      <c r="F175" s="23"/>
      <c r="G175" s="23"/>
      <c r="H175" s="23"/>
      <c r="I175" s="23"/>
      <c r="J175" s="23"/>
      <c r="K175" s="23"/>
      <c r="L175" s="23"/>
      <c r="M175" s="23"/>
      <c r="N175" s="23"/>
      <c r="O175" s="23"/>
      <c r="P175" s="23"/>
      <c r="Q175" s="23"/>
      <c r="R175" s="23"/>
      <c r="S175" s="23"/>
      <c r="T175" s="23"/>
      <c r="U175" s="23"/>
      <c r="V175" s="23"/>
      <c r="AD175" s="23"/>
      <c r="AR175" s="23"/>
    </row>
    <row r="176" spans="4:44" x14ac:dyDescent="0.25">
      <c r="D176" s="23"/>
      <c r="E176" s="23"/>
      <c r="F176" s="23"/>
      <c r="G176" s="23"/>
      <c r="H176" s="23"/>
      <c r="I176" s="23"/>
      <c r="J176" s="23"/>
      <c r="K176" s="23"/>
      <c r="L176" s="23"/>
      <c r="M176" s="23"/>
      <c r="N176" s="23"/>
      <c r="O176" s="23"/>
      <c r="P176" s="23"/>
      <c r="Q176" s="23"/>
      <c r="R176" s="23"/>
      <c r="S176" s="23"/>
      <c r="T176" s="23"/>
      <c r="U176" s="23"/>
      <c r="V176" s="23"/>
      <c r="AD176" s="23"/>
      <c r="AR176" s="23"/>
    </row>
    <row r="177" spans="4:44" x14ac:dyDescent="0.25">
      <c r="D177" s="23"/>
      <c r="E177" s="23"/>
      <c r="F177" s="23"/>
      <c r="G177" s="23"/>
      <c r="H177" s="23"/>
      <c r="I177" s="23"/>
      <c r="J177" s="23"/>
      <c r="K177" s="23"/>
      <c r="L177" s="23"/>
      <c r="M177" s="23"/>
      <c r="N177" s="23"/>
      <c r="O177" s="23"/>
      <c r="P177" s="23"/>
      <c r="Q177" s="23"/>
      <c r="R177" s="23"/>
      <c r="S177" s="23"/>
      <c r="T177" s="23"/>
      <c r="U177" s="23"/>
      <c r="V177" s="23"/>
      <c r="AD177" s="23"/>
      <c r="AR177" s="23"/>
    </row>
    <row r="178" spans="4:44" x14ac:dyDescent="0.25">
      <c r="D178" s="23"/>
      <c r="E178" s="23"/>
      <c r="F178" s="23"/>
      <c r="G178" s="23"/>
      <c r="H178" s="23"/>
      <c r="I178" s="23"/>
      <c r="J178" s="23"/>
      <c r="K178" s="23"/>
      <c r="L178" s="23"/>
      <c r="M178" s="23"/>
      <c r="N178" s="23"/>
      <c r="O178" s="23"/>
      <c r="P178" s="23"/>
      <c r="Q178" s="23"/>
      <c r="R178" s="23"/>
      <c r="S178" s="23"/>
      <c r="T178" s="23"/>
      <c r="U178" s="23"/>
      <c r="V178" s="23"/>
      <c r="AD178" s="23"/>
      <c r="AR178" s="23"/>
    </row>
    <row r="179" spans="4:44" x14ac:dyDescent="0.25">
      <c r="D179" s="23"/>
      <c r="E179" s="23"/>
      <c r="F179" s="23"/>
      <c r="G179" s="23"/>
      <c r="H179" s="23"/>
      <c r="I179" s="23"/>
      <c r="J179" s="23"/>
      <c r="K179" s="23"/>
      <c r="L179" s="23"/>
      <c r="M179" s="23"/>
      <c r="N179" s="23"/>
      <c r="O179" s="23"/>
      <c r="P179" s="23"/>
      <c r="Q179" s="23"/>
      <c r="R179" s="23"/>
      <c r="S179" s="23"/>
      <c r="T179" s="23"/>
      <c r="U179" s="23"/>
      <c r="V179" s="23"/>
      <c r="AD179" s="23"/>
      <c r="AR179" s="23"/>
    </row>
    <row r="180" spans="4:44" x14ac:dyDescent="0.25">
      <c r="D180" s="23"/>
      <c r="E180" s="23"/>
      <c r="F180" s="23"/>
      <c r="G180" s="23"/>
      <c r="H180" s="23"/>
      <c r="I180" s="23"/>
      <c r="J180" s="23"/>
      <c r="K180" s="23"/>
      <c r="L180" s="23"/>
      <c r="M180" s="23"/>
      <c r="N180" s="23"/>
      <c r="O180" s="23"/>
      <c r="P180" s="23"/>
      <c r="Q180" s="23"/>
      <c r="R180" s="23"/>
      <c r="S180" s="23"/>
      <c r="T180" s="23"/>
      <c r="U180" s="23"/>
      <c r="V180" s="23"/>
      <c r="AD180" s="23"/>
      <c r="AR180" s="23"/>
    </row>
    <row r="181" spans="4:44" x14ac:dyDescent="0.25">
      <c r="D181" s="23"/>
      <c r="E181" s="23"/>
      <c r="F181" s="23"/>
      <c r="G181" s="23"/>
      <c r="H181" s="23"/>
      <c r="I181" s="23"/>
      <c r="J181" s="23"/>
      <c r="K181" s="23"/>
      <c r="L181" s="23"/>
      <c r="M181" s="23"/>
      <c r="N181" s="23"/>
      <c r="O181" s="23"/>
      <c r="P181" s="23"/>
      <c r="Q181" s="23"/>
      <c r="R181" s="23"/>
      <c r="S181" s="23"/>
      <c r="T181" s="23"/>
      <c r="U181" s="23"/>
      <c r="V181" s="23"/>
      <c r="AD181" s="23"/>
      <c r="AR181" s="23"/>
    </row>
    <row r="182" spans="4:44" x14ac:dyDescent="0.25">
      <c r="D182" s="23"/>
      <c r="E182" s="23"/>
      <c r="F182" s="23"/>
      <c r="G182" s="23"/>
      <c r="H182" s="23"/>
      <c r="I182" s="23"/>
      <c r="J182" s="23"/>
      <c r="K182" s="23"/>
      <c r="L182" s="23"/>
      <c r="M182" s="23"/>
      <c r="N182" s="23"/>
      <c r="O182" s="23"/>
      <c r="P182" s="23"/>
      <c r="Q182" s="23"/>
      <c r="R182" s="23"/>
      <c r="S182" s="23"/>
      <c r="T182" s="23"/>
      <c r="U182" s="23"/>
      <c r="V182" s="23"/>
      <c r="AD182" s="23"/>
      <c r="AR182" s="23"/>
    </row>
    <row r="183" spans="4:44" x14ac:dyDescent="0.25">
      <c r="D183" s="23"/>
      <c r="E183" s="23"/>
      <c r="F183" s="23"/>
      <c r="G183" s="23"/>
      <c r="H183" s="23"/>
      <c r="I183" s="23"/>
      <c r="J183" s="23"/>
      <c r="K183" s="23"/>
      <c r="L183" s="23"/>
      <c r="M183" s="23"/>
      <c r="N183" s="23"/>
      <c r="O183" s="23"/>
      <c r="P183" s="23"/>
      <c r="Q183" s="23"/>
      <c r="R183" s="23"/>
      <c r="S183" s="23"/>
      <c r="T183" s="23"/>
      <c r="U183" s="23"/>
      <c r="V183" s="23"/>
      <c r="AD183" s="23"/>
      <c r="AR183" s="23"/>
    </row>
    <row r="184" spans="4:44" x14ac:dyDescent="0.25">
      <c r="D184" s="23"/>
      <c r="E184" s="23"/>
      <c r="F184" s="23"/>
      <c r="G184" s="23"/>
      <c r="H184" s="23"/>
      <c r="I184" s="23"/>
      <c r="J184" s="23"/>
      <c r="K184" s="23"/>
      <c r="L184" s="23"/>
      <c r="M184" s="23"/>
      <c r="N184" s="23"/>
      <c r="O184" s="23"/>
      <c r="P184" s="23"/>
      <c r="Q184" s="23"/>
      <c r="R184" s="23"/>
      <c r="S184" s="23"/>
      <c r="T184" s="23"/>
      <c r="U184" s="23"/>
      <c r="V184" s="23"/>
      <c r="AD184" s="23"/>
      <c r="AR184" s="23"/>
    </row>
    <row r="185" spans="4:44" x14ac:dyDescent="0.25">
      <c r="D185" s="23"/>
      <c r="E185" s="23"/>
      <c r="F185" s="23"/>
      <c r="G185" s="23"/>
      <c r="H185" s="23"/>
      <c r="I185" s="23"/>
      <c r="J185" s="23"/>
      <c r="K185" s="23"/>
      <c r="L185" s="23"/>
      <c r="M185" s="23"/>
      <c r="N185" s="23"/>
      <c r="O185" s="23"/>
      <c r="P185" s="23"/>
      <c r="Q185" s="23"/>
      <c r="R185" s="23"/>
      <c r="S185" s="23"/>
      <c r="T185" s="23"/>
      <c r="U185" s="23"/>
      <c r="V185" s="23"/>
      <c r="AD185" s="23"/>
      <c r="AR185" s="23"/>
    </row>
    <row r="186" spans="4:44" x14ac:dyDescent="0.25">
      <c r="D186" s="23"/>
      <c r="E186" s="23"/>
      <c r="F186" s="23"/>
      <c r="G186" s="23"/>
      <c r="H186" s="23"/>
      <c r="I186" s="23"/>
      <c r="J186" s="23"/>
      <c r="K186" s="23"/>
      <c r="L186" s="23"/>
      <c r="M186" s="23"/>
      <c r="N186" s="23"/>
      <c r="O186" s="23"/>
      <c r="P186" s="23"/>
      <c r="Q186" s="23"/>
      <c r="R186" s="23"/>
      <c r="S186" s="23"/>
      <c r="T186" s="23"/>
      <c r="U186" s="23"/>
      <c r="V186" s="23"/>
      <c r="AD186" s="23"/>
      <c r="AR186" s="23"/>
    </row>
    <row r="187" spans="4:44" x14ac:dyDescent="0.25">
      <c r="D187" s="23"/>
      <c r="E187" s="23"/>
      <c r="F187" s="23"/>
      <c r="G187" s="23"/>
      <c r="H187" s="23"/>
      <c r="I187" s="23"/>
      <c r="J187" s="23"/>
      <c r="K187" s="23"/>
      <c r="L187" s="23"/>
      <c r="M187" s="23"/>
      <c r="N187" s="23"/>
      <c r="O187" s="23"/>
      <c r="P187" s="23"/>
      <c r="Q187" s="23"/>
      <c r="R187" s="23"/>
      <c r="S187" s="23"/>
      <c r="T187" s="23"/>
      <c r="U187" s="23"/>
      <c r="V187" s="23"/>
      <c r="AD187" s="23"/>
      <c r="AR187" s="23"/>
    </row>
    <row r="188" spans="4:44" x14ac:dyDescent="0.25">
      <c r="D188" s="23"/>
      <c r="E188" s="23"/>
      <c r="F188" s="23"/>
      <c r="G188" s="23"/>
      <c r="H188" s="23"/>
      <c r="I188" s="23"/>
      <c r="J188" s="23"/>
      <c r="K188" s="23"/>
      <c r="L188" s="23"/>
      <c r="M188" s="23"/>
      <c r="N188" s="23"/>
      <c r="O188" s="23"/>
      <c r="P188" s="23"/>
      <c r="Q188" s="23"/>
      <c r="R188" s="23"/>
      <c r="S188" s="23"/>
      <c r="T188" s="23"/>
      <c r="U188" s="23"/>
      <c r="V188" s="23"/>
      <c r="AD188" s="23"/>
      <c r="AR188" s="23"/>
    </row>
  </sheetData>
  <conditionalFormatting sqref="D60:AR60">
    <cfRule type="cellIs" dxfId="1" priority="7" operator="lessThan">
      <formula>$C$61</formula>
    </cfRule>
  </conditionalFormatting>
  <pageMargins left="0.7" right="0.7" top="0.75" bottom="0.75" header="0.3" footer="0.3"/>
  <pageSetup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C40E1-31F9-4D09-91D5-301FD5EA89F6}">
  <dimension ref="A1:AR185"/>
  <sheetViews>
    <sheetView zoomScale="83" zoomScaleNormal="83" workbookViewId="0">
      <pane xSplit="6" ySplit="1" topLeftCell="X2" activePane="bottomRight" state="frozen"/>
      <selection pane="topRight" activeCell="G1" sqref="G1"/>
      <selection pane="bottomLeft" activeCell="A2" sqref="A2"/>
      <selection pane="bottomRight" activeCell="AE6" sqref="AE6:AE11"/>
    </sheetView>
  </sheetViews>
  <sheetFormatPr defaultColWidth="9.19921875" defaultRowHeight="13.2" x14ac:dyDescent="0.25"/>
  <cols>
    <col min="1" max="1" width="11.3984375" style="16" customWidth="1"/>
    <col min="2" max="2" width="25.19921875" style="16" bestFit="1" customWidth="1"/>
    <col min="3" max="3" width="20.5" style="16" customWidth="1"/>
    <col min="4" max="4" width="10.59765625" style="16" customWidth="1"/>
    <col min="5" max="5" width="11.69921875" style="16" customWidth="1"/>
    <col min="6" max="6" width="10.19921875" style="16" customWidth="1"/>
    <col min="7" max="7" width="11.59765625" style="16" customWidth="1"/>
    <col min="8" max="8" width="10.796875" style="16" customWidth="1"/>
    <col min="9" max="9" width="12" style="16" customWidth="1"/>
    <col min="10" max="10" width="11.19921875" style="16" customWidth="1"/>
    <col min="11" max="11" width="11.09765625" style="16" customWidth="1"/>
    <col min="12" max="12" width="14.5" style="16" customWidth="1"/>
    <col min="13" max="13" width="11.69921875" style="16" customWidth="1"/>
    <col min="14" max="14" width="11.19921875" style="16" customWidth="1"/>
    <col min="15" max="16" width="12.09765625" style="16" customWidth="1"/>
    <col min="17" max="17" width="16.8984375" style="16" customWidth="1"/>
    <col min="18" max="18" width="11.5" style="16" customWidth="1"/>
    <col min="19" max="19" width="11.59765625" style="16" customWidth="1"/>
    <col min="20" max="20" width="11.09765625" style="16" customWidth="1"/>
    <col min="21" max="21" width="11.19921875" style="16" customWidth="1"/>
    <col min="22" max="22" width="13.5" style="16" customWidth="1"/>
    <col min="23" max="23" width="13.3984375" style="16" customWidth="1"/>
    <col min="24" max="26" width="10.296875" style="16" bestFit="1" customWidth="1"/>
    <col min="27" max="28" width="11.19921875" style="16" bestFit="1" customWidth="1"/>
    <col min="29" max="29" width="13.69921875" style="16" customWidth="1"/>
    <col min="30" max="30" width="16.09765625" style="16" customWidth="1"/>
    <col min="31" max="31" width="17" style="16" customWidth="1"/>
    <col min="32" max="32" width="10.69921875" style="16" customWidth="1"/>
    <col min="33" max="33" width="12.19921875" style="16" customWidth="1"/>
    <col min="34" max="34" width="14.69921875" style="16" customWidth="1"/>
    <col min="35" max="35" width="14.8984375" style="16" customWidth="1"/>
    <col min="36" max="36" width="15.19921875" style="16" customWidth="1"/>
    <col min="37" max="37" width="15" style="16" customWidth="1"/>
    <col min="38" max="38" width="13.19921875" style="16" customWidth="1"/>
    <col min="39" max="39" width="12.69921875" style="16" customWidth="1"/>
    <col min="40" max="40" width="14.59765625" style="16" customWidth="1"/>
    <col min="41" max="41" width="13.296875" style="16" customWidth="1"/>
    <col min="42" max="42" width="12.8984375" style="16" customWidth="1"/>
    <col min="43" max="43" width="17.59765625" style="16" customWidth="1"/>
    <col min="44" max="44" width="15.19921875" style="16" customWidth="1"/>
    <col min="45" max="16384" width="9.19921875" style="16"/>
  </cols>
  <sheetData>
    <row r="1" spans="1:44" x14ac:dyDescent="0.25">
      <c r="C1" s="17" t="s">
        <v>27</v>
      </c>
      <c r="D1" s="18">
        <v>45292</v>
      </c>
      <c r="E1" s="18">
        <v>45323</v>
      </c>
      <c r="F1" s="18">
        <v>45352</v>
      </c>
      <c r="G1" s="18">
        <v>45383</v>
      </c>
      <c r="H1" s="18">
        <v>45413</v>
      </c>
      <c r="I1" s="18">
        <v>45444</v>
      </c>
      <c r="J1" s="18">
        <v>45474</v>
      </c>
      <c r="K1" s="18">
        <v>45505</v>
      </c>
      <c r="L1" s="18">
        <v>45536</v>
      </c>
      <c r="M1" s="18">
        <v>45566</v>
      </c>
      <c r="N1" s="18">
        <v>45597</v>
      </c>
      <c r="O1" s="18">
        <v>45627</v>
      </c>
      <c r="P1" s="61" t="s">
        <v>102</v>
      </c>
      <c r="Q1" s="18"/>
      <c r="R1" s="18">
        <v>45658</v>
      </c>
      <c r="S1" s="18">
        <v>45689</v>
      </c>
      <c r="T1" s="18">
        <v>45717</v>
      </c>
      <c r="U1" s="18">
        <v>45748</v>
      </c>
      <c r="V1" s="18">
        <v>45778</v>
      </c>
      <c r="W1" s="18">
        <v>45809</v>
      </c>
      <c r="X1" s="18">
        <v>45839</v>
      </c>
      <c r="Y1" s="18">
        <v>45870</v>
      </c>
      <c r="Z1" s="18">
        <v>45901</v>
      </c>
      <c r="AA1" s="18">
        <v>45931</v>
      </c>
      <c r="AB1" s="18">
        <v>45962</v>
      </c>
      <c r="AC1" s="18">
        <v>45992</v>
      </c>
      <c r="AD1" s="61" t="s">
        <v>103</v>
      </c>
      <c r="AF1" s="18">
        <v>45658</v>
      </c>
      <c r="AG1" s="18">
        <v>45689</v>
      </c>
      <c r="AH1" s="18">
        <v>45717</v>
      </c>
      <c r="AI1" s="18">
        <v>45748</v>
      </c>
      <c r="AJ1" s="18">
        <v>45778</v>
      </c>
      <c r="AK1" s="18">
        <v>45809</v>
      </c>
      <c r="AL1" s="18">
        <v>45839</v>
      </c>
      <c r="AM1" s="18">
        <v>45870</v>
      </c>
      <c r="AN1" s="18">
        <v>45901</v>
      </c>
      <c r="AO1" s="18">
        <v>45931</v>
      </c>
      <c r="AP1" s="18">
        <v>45962</v>
      </c>
      <c r="AQ1" s="18">
        <v>45992</v>
      </c>
      <c r="AR1" s="61" t="s">
        <v>104</v>
      </c>
    </row>
    <row r="2" spans="1:44" x14ac:dyDescent="0.25">
      <c r="A2" s="129" t="s">
        <v>28</v>
      </c>
      <c r="B2" s="129"/>
      <c r="C2" s="129"/>
      <c r="D2" s="37">
        <v>5000</v>
      </c>
      <c r="E2" s="36">
        <f t="shared" ref="E2:O2" si="0">D56</f>
        <v>5000</v>
      </c>
      <c r="F2" s="36">
        <f t="shared" si="0"/>
        <v>5000</v>
      </c>
      <c r="G2" s="36">
        <f t="shared" si="0"/>
        <v>5000</v>
      </c>
      <c r="H2" s="36">
        <f t="shared" si="0"/>
        <v>6800.1776666666665</v>
      </c>
      <c r="I2" s="36">
        <f t="shared" si="0"/>
        <v>8600.355333333333</v>
      </c>
      <c r="J2" s="36">
        <f t="shared" si="0"/>
        <v>10400.532999999999</v>
      </c>
      <c r="K2" s="36">
        <f t="shared" si="0"/>
        <v>12200.710666666666</v>
      </c>
      <c r="L2" s="36">
        <f t="shared" si="0"/>
        <v>14000.888333333332</v>
      </c>
      <c r="M2" s="36">
        <f t="shared" si="0"/>
        <v>15801.065999999999</v>
      </c>
      <c r="N2" s="36">
        <f t="shared" si="0"/>
        <v>17601.243666666665</v>
      </c>
      <c r="O2" s="36">
        <f t="shared" si="0"/>
        <v>19401.421333333332</v>
      </c>
      <c r="P2" s="62">
        <f>O2</f>
        <v>19401.421333333332</v>
      </c>
      <c r="Q2" s="36"/>
      <c r="R2" s="36">
        <f>O56</f>
        <v>21201.598999999998</v>
      </c>
      <c r="S2" s="36">
        <f t="shared" ref="S2:AC2" si="1">R56</f>
        <v>24761.776666666665</v>
      </c>
      <c r="T2" s="36">
        <f t="shared" si="1"/>
        <v>28321.954333333331</v>
      </c>
      <c r="U2" s="36">
        <f t="shared" si="1"/>
        <v>31882.131999999998</v>
      </c>
      <c r="V2" s="36">
        <f t="shared" si="1"/>
        <v>35442.309666666668</v>
      </c>
      <c r="W2" s="36">
        <f t="shared" si="1"/>
        <v>39002.487333333338</v>
      </c>
      <c r="X2" s="36">
        <f t="shared" si="1"/>
        <v>42562.665000000008</v>
      </c>
      <c r="Y2" s="36">
        <f t="shared" si="1"/>
        <v>46122.842666666678</v>
      </c>
      <c r="Z2" s="36">
        <f t="shared" si="1"/>
        <v>49683.020333333348</v>
      </c>
      <c r="AA2" s="36">
        <f t="shared" si="1"/>
        <v>53243.198000000019</v>
      </c>
      <c r="AB2" s="36">
        <f t="shared" si="1"/>
        <v>56803.375666666689</v>
      </c>
      <c r="AC2" s="36">
        <f t="shared" si="1"/>
        <v>60363.553333333359</v>
      </c>
      <c r="AD2" s="62">
        <f>AC2</f>
        <v>60363.553333333359</v>
      </c>
      <c r="AF2" s="36">
        <f>AC56</f>
        <v>63923.731000000029</v>
      </c>
      <c r="AG2" s="36">
        <f t="shared" ref="AG2:AQ2" si="2">AF56</f>
        <v>70963.908666666699</v>
      </c>
      <c r="AH2" s="36">
        <f t="shared" si="2"/>
        <v>78004.086333333369</v>
      </c>
      <c r="AI2" s="36">
        <f t="shared" si="2"/>
        <v>85044.264000000039</v>
      </c>
      <c r="AJ2" s="36">
        <f t="shared" si="2"/>
        <v>92084.441666666709</v>
      </c>
      <c r="AK2" s="36">
        <f t="shared" si="2"/>
        <v>99124.619333333379</v>
      </c>
      <c r="AL2" s="36">
        <f t="shared" si="2"/>
        <v>106164.79700000005</v>
      </c>
      <c r="AM2" s="36">
        <f t="shared" si="2"/>
        <v>113204.97466666672</v>
      </c>
      <c r="AN2" s="36">
        <f t="shared" si="2"/>
        <v>120245.15233333339</v>
      </c>
      <c r="AO2" s="36">
        <f t="shared" si="2"/>
        <v>127285.33000000006</v>
      </c>
      <c r="AP2" s="36">
        <f t="shared" si="2"/>
        <v>134325.50766666673</v>
      </c>
      <c r="AQ2" s="36">
        <f t="shared" si="2"/>
        <v>141365.68533333339</v>
      </c>
      <c r="AR2" s="62">
        <f>AQ2</f>
        <v>141365.68533333339</v>
      </c>
    </row>
    <row r="3" spans="1:44" x14ac:dyDescent="0.25">
      <c r="E3" s="35"/>
      <c r="F3" s="35"/>
      <c r="G3" s="35"/>
      <c r="H3" s="35"/>
      <c r="I3" s="35"/>
      <c r="J3" s="35"/>
      <c r="K3" s="35"/>
      <c r="L3" s="35"/>
      <c r="M3" s="35"/>
      <c r="N3" s="35"/>
      <c r="O3" s="35"/>
      <c r="P3" s="62"/>
      <c r="Q3" s="35"/>
      <c r="R3" s="35"/>
      <c r="S3" s="35"/>
      <c r="T3" s="35"/>
      <c r="U3" s="35"/>
      <c r="V3" s="35"/>
      <c r="W3" s="35"/>
      <c r="X3" s="35"/>
      <c r="Y3" s="35"/>
      <c r="Z3" s="35"/>
      <c r="AA3" s="35"/>
      <c r="AB3" s="35"/>
      <c r="AC3" s="35"/>
      <c r="AD3" s="62"/>
      <c r="AR3" s="62"/>
    </row>
    <row r="4" spans="1:44" x14ac:dyDescent="0.25">
      <c r="D4" s="34"/>
      <c r="E4" s="34"/>
      <c r="F4" s="34"/>
      <c r="G4" s="34"/>
      <c r="H4" s="34"/>
      <c r="I4" s="34"/>
      <c r="J4" s="34"/>
      <c r="K4" s="34"/>
      <c r="L4" s="34"/>
      <c r="M4" s="34"/>
      <c r="N4" s="34"/>
      <c r="O4" s="34"/>
      <c r="P4" s="63"/>
      <c r="Q4" s="34"/>
      <c r="R4" s="34"/>
      <c r="S4" s="34"/>
      <c r="T4" s="34"/>
      <c r="U4" s="34"/>
      <c r="V4" s="34"/>
      <c r="W4" s="34"/>
      <c r="X4" s="34"/>
      <c r="Y4" s="34"/>
      <c r="Z4" s="34"/>
      <c r="AA4" s="34"/>
      <c r="AB4" s="34"/>
      <c r="AC4" s="34"/>
      <c r="AD4" s="63"/>
      <c r="AR4" s="63"/>
    </row>
    <row r="5" spans="1:44" x14ac:dyDescent="0.25">
      <c r="A5" s="19" t="s">
        <v>29</v>
      </c>
      <c r="B5" s="19"/>
      <c r="D5" s="25"/>
      <c r="E5" s="25"/>
      <c r="F5" s="25"/>
      <c r="G5" s="25"/>
      <c r="H5" s="25"/>
      <c r="I5" s="25"/>
      <c r="J5" s="25"/>
      <c r="K5" s="25"/>
      <c r="L5" s="25"/>
      <c r="M5" s="25"/>
      <c r="N5" s="25"/>
      <c r="O5" s="25"/>
      <c r="P5" s="64"/>
      <c r="Q5" s="25"/>
      <c r="R5" s="25"/>
      <c r="S5" s="25"/>
      <c r="T5" s="25"/>
      <c r="U5" s="25"/>
      <c r="V5" s="25"/>
      <c r="W5" s="25"/>
      <c r="X5" s="25"/>
      <c r="Y5" s="25"/>
      <c r="Z5" s="25"/>
      <c r="AA5" s="25"/>
      <c r="AB5" s="25"/>
      <c r="AC5" s="25"/>
      <c r="AD5" s="64"/>
      <c r="AR5" s="64"/>
    </row>
    <row r="6" spans="1:44" ht="15.6" x14ac:dyDescent="0.3">
      <c r="B6" t="s">
        <v>56</v>
      </c>
      <c r="C6" s="16" t="s">
        <v>78</v>
      </c>
      <c r="D6" s="25"/>
      <c r="E6" s="25"/>
      <c r="F6" s="25"/>
      <c r="G6" s="25"/>
      <c r="H6" s="25"/>
      <c r="I6" s="25"/>
      <c r="J6" s="25"/>
      <c r="K6" s="25"/>
      <c r="L6" s="25"/>
      <c r="M6" s="25"/>
      <c r="N6" s="25"/>
      <c r="O6" s="25"/>
      <c r="P6" s="64"/>
      <c r="Q6" s="25" t="s">
        <v>78</v>
      </c>
      <c r="R6" s="25"/>
      <c r="S6" s="25"/>
      <c r="T6" s="25"/>
      <c r="U6" s="25"/>
      <c r="V6" s="25"/>
      <c r="W6" s="25"/>
      <c r="X6" s="25"/>
      <c r="Y6" s="25"/>
      <c r="Z6" s="25"/>
      <c r="AA6" s="25"/>
      <c r="AB6" s="25"/>
      <c r="AC6" s="25"/>
      <c r="AD6" s="64"/>
      <c r="AE6" s="25" t="s">
        <v>78</v>
      </c>
      <c r="AR6" s="64"/>
    </row>
    <row r="7" spans="1:44" ht="15.6" x14ac:dyDescent="0.3">
      <c r="B7" t="s">
        <v>57</v>
      </c>
      <c r="C7" s="16" t="s">
        <v>82</v>
      </c>
      <c r="D7" s="29"/>
      <c r="E7" s="29"/>
      <c r="F7" s="29"/>
      <c r="G7" s="29">
        <f t="shared" ref="G7:O7" si="3">2*4*35*4</f>
        <v>1120</v>
      </c>
      <c r="H7" s="29">
        <f t="shared" si="3"/>
        <v>1120</v>
      </c>
      <c r="I7" s="29">
        <f t="shared" si="3"/>
        <v>1120</v>
      </c>
      <c r="J7" s="29">
        <f t="shared" si="3"/>
        <v>1120</v>
      </c>
      <c r="K7" s="29">
        <f t="shared" si="3"/>
        <v>1120</v>
      </c>
      <c r="L7" s="29">
        <f t="shared" si="3"/>
        <v>1120</v>
      </c>
      <c r="M7" s="29">
        <f t="shared" si="3"/>
        <v>1120</v>
      </c>
      <c r="N7" s="29">
        <f t="shared" si="3"/>
        <v>1120</v>
      </c>
      <c r="O7" s="29">
        <f t="shared" si="3"/>
        <v>1120</v>
      </c>
      <c r="P7" s="65">
        <f>SUM(G7:O7)</f>
        <v>10080</v>
      </c>
      <c r="Q7" s="25" t="s">
        <v>79</v>
      </c>
      <c r="R7" s="25">
        <f>3*4*35*4</f>
        <v>1680</v>
      </c>
      <c r="S7" s="25">
        <f t="shared" ref="S7:AC7" si="4">3*4*35*4</f>
        <v>1680</v>
      </c>
      <c r="T7" s="25">
        <f t="shared" si="4"/>
        <v>1680</v>
      </c>
      <c r="U7" s="25">
        <f t="shared" si="4"/>
        <v>1680</v>
      </c>
      <c r="V7" s="25">
        <f t="shared" si="4"/>
        <v>1680</v>
      </c>
      <c r="W7" s="25">
        <f t="shared" si="4"/>
        <v>1680</v>
      </c>
      <c r="X7" s="25">
        <f t="shared" si="4"/>
        <v>1680</v>
      </c>
      <c r="Y7" s="25">
        <f t="shared" si="4"/>
        <v>1680</v>
      </c>
      <c r="Z7" s="25">
        <f t="shared" si="4"/>
        <v>1680</v>
      </c>
      <c r="AA7" s="25">
        <f t="shared" si="4"/>
        <v>1680</v>
      </c>
      <c r="AB7" s="25">
        <f t="shared" si="4"/>
        <v>1680</v>
      </c>
      <c r="AC7" s="25">
        <f t="shared" si="4"/>
        <v>1680</v>
      </c>
      <c r="AD7" s="65">
        <f>SUM(R7:AC7)</f>
        <v>20160</v>
      </c>
      <c r="AE7" s="25" t="s">
        <v>88</v>
      </c>
      <c r="AF7" s="29">
        <f>4*4*35*4</f>
        <v>2240</v>
      </c>
      <c r="AG7" s="29">
        <f t="shared" ref="AG7:AQ7" si="5">4*4*35*4</f>
        <v>2240</v>
      </c>
      <c r="AH7" s="29">
        <f t="shared" si="5"/>
        <v>2240</v>
      </c>
      <c r="AI7" s="29">
        <f t="shared" si="5"/>
        <v>2240</v>
      </c>
      <c r="AJ7" s="29">
        <f t="shared" si="5"/>
        <v>2240</v>
      </c>
      <c r="AK7" s="29">
        <f t="shared" si="5"/>
        <v>2240</v>
      </c>
      <c r="AL7" s="29">
        <f t="shared" si="5"/>
        <v>2240</v>
      </c>
      <c r="AM7" s="29">
        <f t="shared" si="5"/>
        <v>2240</v>
      </c>
      <c r="AN7" s="29">
        <f t="shared" si="5"/>
        <v>2240</v>
      </c>
      <c r="AO7" s="29">
        <f t="shared" si="5"/>
        <v>2240</v>
      </c>
      <c r="AP7" s="29">
        <f t="shared" si="5"/>
        <v>2240</v>
      </c>
      <c r="AQ7" s="29">
        <f t="shared" si="5"/>
        <v>2240</v>
      </c>
      <c r="AR7" s="65">
        <f>SUM(AI7:AQ7)</f>
        <v>20160</v>
      </c>
    </row>
    <row r="8" spans="1:44" ht="15.6" x14ac:dyDescent="0.3">
      <c r="B8" t="s">
        <v>58</v>
      </c>
      <c r="C8" s="16" t="s">
        <v>80</v>
      </c>
      <c r="D8" s="29"/>
      <c r="E8" s="29"/>
      <c r="F8" s="29"/>
      <c r="G8" s="29">
        <f t="shared" ref="G8:O8" si="6">1*4*40*4</f>
        <v>640</v>
      </c>
      <c r="H8" s="29">
        <f t="shared" si="6"/>
        <v>640</v>
      </c>
      <c r="I8" s="29">
        <f t="shared" si="6"/>
        <v>640</v>
      </c>
      <c r="J8" s="29">
        <f t="shared" si="6"/>
        <v>640</v>
      </c>
      <c r="K8" s="29">
        <f t="shared" si="6"/>
        <v>640</v>
      </c>
      <c r="L8" s="29">
        <f t="shared" si="6"/>
        <v>640</v>
      </c>
      <c r="M8" s="29">
        <f t="shared" si="6"/>
        <v>640</v>
      </c>
      <c r="N8" s="29">
        <f t="shared" si="6"/>
        <v>640</v>
      </c>
      <c r="O8" s="29">
        <f t="shared" si="6"/>
        <v>640</v>
      </c>
      <c r="P8" s="65">
        <f t="shared" ref="P8:P11" si="7">SUM(G8:O8)</f>
        <v>5760</v>
      </c>
      <c r="Q8" s="25" t="s">
        <v>81</v>
      </c>
      <c r="R8" s="25">
        <f>1*4*40*4</f>
        <v>640</v>
      </c>
      <c r="S8" s="25">
        <f t="shared" ref="S8:AC8" si="8">1*4*40*4</f>
        <v>640</v>
      </c>
      <c r="T8" s="25">
        <f t="shared" si="8"/>
        <v>640</v>
      </c>
      <c r="U8" s="25">
        <f t="shared" si="8"/>
        <v>640</v>
      </c>
      <c r="V8" s="25">
        <f t="shared" si="8"/>
        <v>640</v>
      </c>
      <c r="W8" s="25">
        <f t="shared" si="8"/>
        <v>640</v>
      </c>
      <c r="X8" s="25">
        <f t="shared" si="8"/>
        <v>640</v>
      </c>
      <c r="Y8" s="25">
        <f t="shared" si="8"/>
        <v>640</v>
      </c>
      <c r="Z8" s="25">
        <f t="shared" si="8"/>
        <v>640</v>
      </c>
      <c r="AA8" s="25">
        <f t="shared" si="8"/>
        <v>640</v>
      </c>
      <c r="AB8" s="25">
        <f t="shared" si="8"/>
        <v>640</v>
      </c>
      <c r="AC8" s="25">
        <f t="shared" si="8"/>
        <v>640</v>
      </c>
      <c r="AD8" s="65">
        <f t="shared" ref="AD8:AD11" si="9">SUM(R8:AC8)</f>
        <v>7680</v>
      </c>
      <c r="AE8" s="25" t="s">
        <v>85</v>
      </c>
      <c r="AF8" s="29">
        <f>2*4*40*4</f>
        <v>1280</v>
      </c>
      <c r="AG8" s="29">
        <f t="shared" ref="AG8:AQ8" si="10">2*4*40*4</f>
        <v>1280</v>
      </c>
      <c r="AH8" s="29">
        <f t="shared" si="10"/>
        <v>1280</v>
      </c>
      <c r="AI8" s="29">
        <f t="shared" si="10"/>
        <v>1280</v>
      </c>
      <c r="AJ8" s="29">
        <f t="shared" si="10"/>
        <v>1280</v>
      </c>
      <c r="AK8" s="29">
        <f t="shared" si="10"/>
        <v>1280</v>
      </c>
      <c r="AL8" s="29">
        <f t="shared" si="10"/>
        <v>1280</v>
      </c>
      <c r="AM8" s="29">
        <f t="shared" si="10"/>
        <v>1280</v>
      </c>
      <c r="AN8" s="29">
        <f t="shared" si="10"/>
        <v>1280</v>
      </c>
      <c r="AO8" s="29">
        <f t="shared" si="10"/>
        <v>1280</v>
      </c>
      <c r="AP8" s="29">
        <f t="shared" si="10"/>
        <v>1280</v>
      </c>
      <c r="AQ8" s="29">
        <f t="shared" si="10"/>
        <v>1280</v>
      </c>
      <c r="AR8" s="65">
        <f>SUM(AI8:AQ8)</f>
        <v>11520</v>
      </c>
    </row>
    <row r="9" spans="1:44" ht="15.6" x14ac:dyDescent="0.3">
      <c r="B9" t="s">
        <v>59</v>
      </c>
      <c r="D9" s="29"/>
      <c r="E9" s="29"/>
      <c r="F9" s="29"/>
      <c r="G9" s="29">
        <v>0</v>
      </c>
      <c r="H9" s="29">
        <f>G9</f>
        <v>0</v>
      </c>
      <c r="I9" s="25">
        <f t="shared" ref="I9:O10" si="11">H9</f>
        <v>0</v>
      </c>
      <c r="J9" s="25">
        <f t="shared" si="11"/>
        <v>0</v>
      </c>
      <c r="K9" s="25">
        <f t="shared" si="11"/>
        <v>0</v>
      </c>
      <c r="L9" s="25">
        <f t="shared" si="11"/>
        <v>0</v>
      </c>
      <c r="M9" s="25">
        <f t="shared" si="11"/>
        <v>0</v>
      </c>
      <c r="N9" s="25">
        <f t="shared" si="11"/>
        <v>0</v>
      </c>
      <c r="O9" s="25">
        <f t="shared" si="11"/>
        <v>0</v>
      </c>
      <c r="P9" s="64">
        <f t="shared" si="7"/>
        <v>0</v>
      </c>
      <c r="Q9" s="25"/>
      <c r="R9" s="25"/>
      <c r="S9" s="25"/>
      <c r="T9" s="25"/>
      <c r="U9" s="25"/>
      <c r="V9" s="25"/>
      <c r="W9" s="25"/>
      <c r="X9" s="25"/>
      <c r="Y9" s="25"/>
      <c r="Z9" s="25"/>
      <c r="AA9" s="25"/>
      <c r="AB9" s="25"/>
      <c r="AC9" s="25"/>
      <c r="AD9" s="65">
        <f t="shared" si="9"/>
        <v>0</v>
      </c>
      <c r="AF9" s="29"/>
      <c r="AR9" s="64">
        <f t="shared" ref="AR9" si="12">SUM(AI9:AQ9)</f>
        <v>0</v>
      </c>
    </row>
    <row r="10" spans="1:44" ht="15.6" x14ac:dyDescent="0.3">
      <c r="B10" t="s">
        <v>57</v>
      </c>
      <c r="C10" s="16" t="s">
        <v>77</v>
      </c>
      <c r="D10" s="29"/>
      <c r="E10" s="29"/>
      <c r="F10" s="29"/>
      <c r="G10" s="29">
        <f>1*6*45*4</f>
        <v>1080</v>
      </c>
      <c r="H10" s="29">
        <f>G10</f>
        <v>1080</v>
      </c>
      <c r="I10" s="25">
        <f t="shared" si="11"/>
        <v>1080</v>
      </c>
      <c r="J10" s="25">
        <f t="shared" si="11"/>
        <v>1080</v>
      </c>
      <c r="K10" s="25">
        <f t="shared" si="11"/>
        <v>1080</v>
      </c>
      <c r="L10" s="25">
        <f t="shared" si="11"/>
        <v>1080</v>
      </c>
      <c r="M10" s="25">
        <f t="shared" si="11"/>
        <v>1080</v>
      </c>
      <c r="N10" s="25">
        <f t="shared" si="11"/>
        <v>1080</v>
      </c>
      <c r="O10" s="25">
        <f t="shared" si="11"/>
        <v>1080</v>
      </c>
      <c r="P10" s="64">
        <f>SUM(G10:O10)</f>
        <v>9720</v>
      </c>
      <c r="Q10" s="25" t="s">
        <v>83</v>
      </c>
      <c r="R10" s="25">
        <f>1*6*45*4</f>
        <v>1080</v>
      </c>
      <c r="S10" s="25">
        <f t="shared" ref="S10:AC10" si="13">1*6*45*4</f>
        <v>1080</v>
      </c>
      <c r="T10" s="25">
        <f t="shared" si="13"/>
        <v>1080</v>
      </c>
      <c r="U10" s="25">
        <f t="shared" si="13"/>
        <v>1080</v>
      </c>
      <c r="V10" s="25">
        <f t="shared" si="13"/>
        <v>1080</v>
      </c>
      <c r="W10" s="25">
        <f t="shared" si="13"/>
        <v>1080</v>
      </c>
      <c r="X10" s="25">
        <f t="shared" si="13"/>
        <v>1080</v>
      </c>
      <c r="Y10" s="25">
        <f t="shared" si="13"/>
        <v>1080</v>
      </c>
      <c r="Z10" s="25">
        <f t="shared" si="13"/>
        <v>1080</v>
      </c>
      <c r="AA10" s="25">
        <f t="shared" si="13"/>
        <v>1080</v>
      </c>
      <c r="AB10" s="25">
        <f t="shared" si="13"/>
        <v>1080</v>
      </c>
      <c r="AC10" s="25">
        <f t="shared" si="13"/>
        <v>1080</v>
      </c>
      <c r="AD10" s="65">
        <f t="shared" si="9"/>
        <v>12960</v>
      </c>
      <c r="AE10" s="25" t="s">
        <v>86</v>
      </c>
      <c r="AF10" s="29">
        <f>2*6*45*4</f>
        <v>2160</v>
      </c>
      <c r="AG10" s="29">
        <f t="shared" ref="AG10:AQ10" si="14">2*6*45*4</f>
        <v>2160</v>
      </c>
      <c r="AH10" s="29">
        <f t="shared" si="14"/>
        <v>2160</v>
      </c>
      <c r="AI10" s="29">
        <f t="shared" si="14"/>
        <v>2160</v>
      </c>
      <c r="AJ10" s="29">
        <f t="shared" si="14"/>
        <v>2160</v>
      </c>
      <c r="AK10" s="29">
        <f t="shared" si="14"/>
        <v>2160</v>
      </c>
      <c r="AL10" s="29">
        <f t="shared" si="14"/>
        <v>2160</v>
      </c>
      <c r="AM10" s="29">
        <f t="shared" si="14"/>
        <v>2160</v>
      </c>
      <c r="AN10" s="29">
        <f t="shared" si="14"/>
        <v>2160</v>
      </c>
      <c r="AO10" s="29">
        <f t="shared" si="14"/>
        <v>2160</v>
      </c>
      <c r="AP10" s="29">
        <f t="shared" si="14"/>
        <v>2160</v>
      </c>
      <c r="AQ10" s="29">
        <f t="shared" si="14"/>
        <v>2160</v>
      </c>
      <c r="AR10" s="64">
        <f>SUM(AI10:AQ10)</f>
        <v>19440</v>
      </c>
    </row>
    <row r="11" spans="1:44" ht="15.6" x14ac:dyDescent="0.3">
      <c r="B11" t="s">
        <v>58</v>
      </c>
      <c r="D11" s="33"/>
      <c r="E11" s="33"/>
      <c r="F11" s="33"/>
      <c r="G11" s="33"/>
      <c r="H11" s="27"/>
      <c r="I11" s="27"/>
      <c r="J11" s="27"/>
      <c r="K11" s="27"/>
      <c r="L11" s="27"/>
      <c r="M11" s="27"/>
      <c r="N11" s="27"/>
      <c r="O11" s="27"/>
      <c r="P11" s="66">
        <f t="shared" si="7"/>
        <v>0</v>
      </c>
      <c r="Q11" s="27" t="s">
        <v>84</v>
      </c>
      <c r="R11" s="27">
        <f>1*6*50*4</f>
        <v>1200</v>
      </c>
      <c r="S11" s="27">
        <f t="shared" ref="S11:AC11" si="15">1*6*50*4</f>
        <v>1200</v>
      </c>
      <c r="T11" s="27">
        <f t="shared" si="15"/>
        <v>1200</v>
      </c>
      <c r="U11" s="27">
        <f t="shared" si="15"/>
        <v>1200</v>
      </c>
      <c r="V11" s="27">
        <f t="shared" si="15"/>
        <v>1200</v>
      </c>
      <c r="W11" s="27">
        <f t="shared" si="15"/>
        <v>1200</v>
      </c>
      <c r="X11" s="27">
        <f t="shared" si="15"/>
        <v>1200</v>
      </c>
      <c r="Y11" s="27">
        <f t="shared" si="15"/>
        <v>1200</v>
      </c>
      <c r="Z11" s="27">
        <f t="shared" si="15"/>
        <v>1200</v>
      </c>
      <c r="AA11" s="27">
        <f t="shared" si="15"/>
        <v>1200</v>
      </c>
      <c r="AB11" s="27">
        <f t="shared" si="15"/>
        <v>1200</v>
      </c>
      <c r="AC11" s="27">
        <f t="shared" si="15"/>
        <v>1200</v>
      </c>
      <c r="AD11" s="65">
        <f t="shared" si="9"/>
        <v>14400</v>
      </c>
      <c r="AE11" s="27" t="s">
        <v>87</v>
      </c>
      <c r="AF11" s="33">
        <f>2*6*50*4</f>
        <v>2400</v>
      </c>
      <c r="AG11" s="33">
        <f t="shared" ref="AG11:AQ11" si="16">2*6*50*4</f>
        <v>2400</v>
      </c>
      <c r="AH11" s="33">
        <f t="shared" si="16"/>
        <v>2400</v>
      </c>
      <c r="AI11" s="33">
        <f t="shared" si="16"/>
        <v>2400</v>
      </c>
      <c r="AJ11" s="33">
        <f t="shared" si="16"/>
        <v>2400</v>
      </c>
      <c r="AK11" s="33">
        <f t="shared" si="16"/>
        <v>2400</v>
      </c>
      <c r="AL11" s="33">
        <f t="shared" si="16"/>
        <v>2400</v>
      </c>
      <c r="AM11" s="33">
        <f t="shared" si="16"/>
        <v>2400</v>
      </c>
      <c r="AN11" s="33">
        <f t="shared" si="16"/>
        <v>2400</v>
      </c>
      <c r="AO11" s="33">
        <f t="shared" si="16"/>
        <v>2400</v>
      </c>
      <c r="AP11" s="33">
        <f t="shared" si="16"/>
        <v>2400</v>
      </c>
      <c r="AQ11" s="33">
        <f t="shared" si="16"/>
        <v>2400</v>
      </c>
      <c r="AR11" s="66">
        <f>SUM(AI11:AQ11)</f>
        <v>21600</v>
      </c>
    </row>
    <row r="12" spans="1:44" x14ac:dyDescent="0.25">
      <c r="A12" s="130" t="s">
        <v>30</v>
      </c>
      <c r="B12" s="130"/>
      <c r="C12" s="130"/>
      <c r="D12" s="26">
        <f t="shared" ref="D12:O12" si="17">SUM(D6:D11)</f>
        <v>0</v>
      </c>
      <c r="E12" s="26">
        <f t="shared" si="17"/>
        <v>0</v>
      </c>
      <c r="F12" s="26">
        <f t="shared" si="17"/>
        <v>0</v>
      </c>
      <c r="G12" s="26">
        <f t="shared" si="17"/>
        <v>2840</v>
      </c>
      <c r="H12" s="26">
        <f t="shared" si="17"/>
        <v>2840</v>
      </c>
      <c r="I12" s="26">
        <f t="shared" si="17"/>
        <v>2840</v>
      </c>
      <c r="J12" s="26">
        <f t="shared" si="17"/>
        <v>2840</v>
      </c>
      <c r="K12" s="26">
        <f t="shared" si="17"/>
        <v>2840</v>
      </c>
      <c r="L12" s="26">
        <f t="shared" si="17"/>
        <v>2840</v>
      </c>
      <c r="M12" s="26">
        <f t="shared" si="17"/>
        <v>2840</v>
      </c>
      <c r="N12" s="26">
        <f t="shared" si="17"/>
        <v>2840</v>
      </c>
      <c r="O12" s="26">
        <f t="shared" si="17"/>
        <v>2840</v>
      </c>
      <c r="P12" s="67">
        <f>SUM(P6:P11)</f>
        <v>25560</v>
      </c>
      <c r="Q12" s="26"/>
      <c r="R12" s="26">
        <f t="shared" ref="R12:AC12" si="18">SUM(R6:R11)</f>
        <v>4600</v>
      </c>
      <c r="S12" s="26">
        <f t="shared" si="18"/>
        <v>4600</v>
      </c>
      <c r="T12" s="26">
        <f t="shared" si="18"/>
        <v>4600</v>
      </c>
      <c r="U12" s="26">
        <f t="shared" si="18"/>
        <v>4600</v>
      </c>
      <c r="V12" s="26">
        <f t="shared" si="18"/>
        <v>4600</v>
      </c>
      <c r="W12" s="26">
        <f t="shared" si="18"/>
        <v>4600</v>
      </c>
      <c r="X12" s="26">
        <f t="shared" si="18"/>
        <v>4600</v>
      </c>
      <c r="Y12" s="26">
        <f t="shared" si="18"/>
        <v>4600</v>
      </c>
      <c r="Z12" s="26">
        <f t="shared" si="18"/>
        <v>4600</v>
      </c>
      <c r="AA12" s="26">
        <f t="shared" si="18"/>
        <v>4600</v>
      </c>
      <c r="AB12" s="26">
        <f t="shared" si="18"/>
        <v>4600</v>
      </c>
      <c r="AC12" s="26">
        <f t="shared" si="18"/>
        <v>4600</v>
      </c>
      <c r="AD12" s="67">
        <f>SUM(AD6:AD11)</f>
        <v>55200</v>
      </c>
      <c r="AE12" s="48"/>
      <c r="AF12" s="26">
        <f t="shared" ref="AF12:AQ12" si="19">SUM(AF6:AF11)</f>
        <v>8080</v>
      </c>
      <c r="AG12" s="26">
        <f t="shared" si="19"/>
        <v>8080</v>
      </c>
      <c r="AH12" s="26">
        <f t="shared" si="19"/>
        <v>8080</v>
      </c>
      <c r="AI12" s="26">
        <f t="shared" si="19"/>
        <v>8080</v>
      </c>
      <c r="AJ12" s="26">
        <f t="shared" si="19"/>
        <v>8080</v>
      </c>
      <c r="AK12" s="26">
        <f t="shared" si="19"/>
        <v>8080</v>
      </c>
      <c r="AL12" s="26">
        <f t="shared" si="19"/>
        <v>8080</v>
      </c>
      <c r="AM12" s="26">
        <f t="shared" si="19"/>
        <v>8080</v>
      </c>
      <c r="AN12" s="26">
        <f t="shared" si="19"/>
        <v>8080</v>
      </c>
      <c r="AO12" s="26">
        <f t="shared" si="19"/>
        <v>8080</v>
      </c>
      <c r="AP12" s="26">
        <f t="shared" si="19"/>
        <v>8080</v>
      </c>
      <c r="AQ12" s="26">
        <f t="shared" si="19"/>
        <v>8080</v>
      </c>
      <c r="AR12" s="67">
        <f>SUM(AR6:AR11)</f>
        <v>72720</v>
      </c>
    </row>
    <row r="13" spans="1:44" x14ac:dyDescent="0.25">
      <c r="A13" s="19" t="s">
        <v>31</v>
      </c>
      <c r="D13" s="25"/>
      <c r="E13" s="25"/>
      <c r="F13" s="25"/>
      <c r="G13" s="25"/>
      <c r="H13" s="25"/>
      <c r="I13" s="25"/>
      <c r="J13" s="25"/>
      <c r="K13" s="25"/>
      <c r="L13" s="25"/>
      <c r="M13" s="25"/>
      <c r="N13" s="25"/>
      <c r="O13" s="25"/>
      <c r="P13" s="64"/>
      <c r="Q13" s="25"/>
      <c r="R13" s="25"/>
      <c r="S13" s="25"/>
      <c r="T13" s="25"/>
      <c r="U13" s="25"/>
      <c r="V13" s="25"/>
      <c r="W13" s="25"/>
      <c r="X13" s="25"/>
      <c r="Y13" s="25"/>
      <c r="Z13" s="25"/>
      <c r="AA13" s="25"/>
      <c r="AB13" s="25"/>
      <c r="AC13" s="25"/>
      <c r="AD13" s="64"/>
      <c r="AR13" s="64"/>
    </row>
    <row r="14" spans="1:44" x14ac:dyDescent="0.25">
      <c r="B14" s="16" t="s">
        <v>32</v>
      </c>
      <c r="D14" s="29"/>
      <c r="E14" s="25"/>
      <c r="F14" s="25"/>
      <c r="G14" s="29"/>
      <c r="H14" s="25"/>
      <c r="I14" s="25"/>
      <c r="J14" s="25"/>
      <c r="K14" s="25"/>
      <c r="L14" s="25"/>
      <c r="M14" s="25"/>
      <c r="N14" s="25"/>
      <c r="O14" s="25"/>
      <c r="P14" s="64"/>
      <c r="Q14" s="25"/>
      <c r="R14" s="25"/>
      <c r="S14" s="25"/>
      <c r="T14" s="25"/>
      <c r="U14" s="25"/>
      <c r="V14" s="25"/>
      <c r="W14" s="25"/>
      <c r="X14" s="25"/>
      <c r="Y14" s="25"/>
      <c r="Z14" s="25"/>
      <c r="AA14" s="25"/>
      <c r="AB14" s="25"/>
      <c r="AC14" s="25"/>
      <c r="AD14" s="64"/>
      <c r="AR14" s="64"/>
    </row>
    <row r="15" spans="1:44" x14ac:dyDescent="0.25">
      <c r="B15" s="16" t="s">
        <v>76</v>
      </c>
      <c r="D15" s="29"/>
      <c r="E15" s="29"/>
      <c r="F15" s="29"/>
      <c r="G15" s="29">
        <v>0</v>
      </c>
      <c r="H15" s="29">
        <f t="shared" ref="H15:O15" si="20">G15</f>
        <v>0</v>
      </c>
      <c r="I15" s="29">
        <f t="shared" si="20"/>
        <v>0</v>
      </c>
      <c r="J15" s="29">
        <f t="shared" si="20"/>
        <v>0</v>
      </c>
      <c r="K15" s="29">
        <f t="shared" si="20"/>
        <v>0</v>
      </c>
      <c r="L15" s="29">
        <f t="shared" si="20"/>
        <v>0</v>
      </c>
      <c r="M15" s="29">
        <f t="shared" si="20"/>
        <v>0</v>
      </c>
      <c r="N15" s="29">
        <f t="shared" si="20"/>
        <v>0</v>
      </c>
      <c r="O15" s="29">
        <f t="shared" si="20"/>
        <v>0</v>
      </c>
      <c r="P15" s="65">
        <f t="shared" ref="P15:P35" si="21">SUM(G15:O15)</f>
        <v>0</v>
      </c>
      <c r="Q15" s="29"/>
      <c r="R15" s="29">
        <f>O15</f>
        <v>0</v>
      </c>
      <c r="S15" s="29">
        <f>R15</f>
        <v>0</v>
      </c>
      <c r="T15" s="29">
        <f t="shared" ref="T15:AB30" si="22">R15</f>
        <v>0</v>
      </c>
      <c r="U15" s="29">
        <f t="shared" si="22"/>
        <v>0</v>
      </c>
      <c r="V15" s="29">
        <f t="shared" si="22"/>
        <v>0</v>
      </c>
      <c r="W15" s="29">
        <f t="shared" si="22"/>
        <v>0</v>
      </c>
      <c r="X15" s="29">
        <f t="shared" si="22"/>
        <v>0</v>
      </c>
      <c r="Y15" s="29">
        <f t="shared" si="22"/>
        <v>0</v>
      </c>
      <c r="Z15" s="29">
        <f t="shared" si="22"/>
        <v>0</v>
      </c>
      <c r="AA15" s="29">
        <f t="shared" si="22"/>
        <v>0</v>
      </c>
      <c r="AB15" s="29">
        <f t="shared" si="22"/>
        <v>0</v>
      </c>
      <c r="AC15" s="29">
        <f>AB15</f>
        <v>0</v>
      </c>
      <c r="AD15" s="65">
        <f t="shared" ref="AD15:AD16" si="23">SUM(U15:AC15)</f>
        <v>0</v>
      </c>
      <c r="AF15" s="44">
        <f>AC15</f>
        <v>0</v>
      </c>
      <c r="AG15" s="44">
        <f>AF15</f>
        <v>0</v>
      </c>
      <c r="AH15" s="44">
        <f t="shared" ref="AH15:AQ18" si="24">AF15</f>
        <v>0</v>
      </c>
      <c r="AI15" s="44">
        <f t="shared" si="24"/>
        <v>0</v>
      </c>
      <c r="AJ15" s="44">
        <f t="shared" si="24"/>
        <v>0</v>
      </c>
      <c r="AK15" s="44">
        <f t="shared" si="24"/>
        <v>0</v>
      </c>
      <c r="AL15" s="44">
        <f t="shared" si="24"/>
        <v>0</v>
      </c>
      <c r="AM15" s="44">
        <f t="shared" si="24"/>
        <v>0</v>
      </c>
      <c r="AN15" s="44">
        <f t="shared" si="24"/>
        <v>0</v>
      </c>
      <c r="AO15" s="44">
        <f t="shared" si="24"/>
        <v>0</v>
      </c>
      <c r="AP15" s="44">
        <f t="shared" si="24"/>
        <v>0</v>
      </c>
      <c r="AQ15" s="44">
        <f t="shared" si="24"/>
        <v>0</v>
      </c>
      <c r="AR15" s="65">
        <f t="shared" ref="AR15:AR35" si="25">SUM(AI15:AQ15)</f>
        <v>0</v>
      </c>
    </row>
    <row r="16" spans="1:44" x14ac:dyDescent="0.25">
      <c r="B16" s="16" t="s">
        <v>101</v>
      </c>
      <c r="D16" s="29"/>
      <c r="E16" s="29"/>
      <c r="F16" s="29"/>
      <c r="G16" s="29">
        <v>0</v>
      </c>
      <c r="H16" s="29"/>
      <c r="I16" s="29"/>
      <c r="J16" s="29"/>
      <c r="K16" s="29"/>
      <c r="L16" s="29"/>
      <c r="M16" s="29"/>
      <c r="N16" s="29"/>
      <c r="O16" s="29"/>
      <c r="P16" s="65">
        <f t="shared" si="21"/>
        <v>0</v>
      </c>
      <c r="Q16" s="29"/>
      <c r="R16" s="29">
        <f t="shared" ref="R16:R35" si="26">O16</f>
        <v>0</v>
      </c>
      <c r="S16" s="29">
        <f t="shared" ref="S16:S35" si="27">R16</f>
        <v>0</v>
      </c>
      <c r="T16" s="29">
        <f t="shared" si="22"/>
        <v>0</v>
      </c>
      <c r="U16" s="29">
        <f t="shared" si="22"/>
        <v>0</v>
      </c>
      <c r="V16" s="29">
        <f t="shared" si="22"/>
        <v>0</v>
      </c>
      <c r="W16" s="29">
        <f t="shared" si="22"/>
        <v>0</v>
      </c>
      <c r="X16" s="29">
        <f t="shared" si="22"/>
        <v>0</v>
      </c>
      <c r="Y16" s="29">
        <f t="shared" si="22"/>
        <v>0</v>
      </c>
      <c r="Z16" s="29">
        <f t="shared" si="22"/>
        <v>0</v>
      </c>
      <c r="AA16" s="29">
        <f t="shared" si="22"/>
        <v>0</v>
      </c>
      <c r="AB16" s="29">
        <f t="shared" si="22"/>
        <v>0</v>
      </c>
      <c r="AC16" s="29">
        <f t="shared" ref="AC16:AQ35" si="28">AB16</f>
        <v>0</v>
      </c>
      <c r="AD16" s="65">
        <f t="shared" si="23"/>
        <v>0</v>
      </c>
      <c r="AF16" s="44">
        <f t="shared" ref="AF16:AF35" si="29">AC16</f>
        <v>0</v>
      </c>
      <c r="AG16" s="44">
        <f t="shared" ref="AG16:AG35" si="30">AF16</f>
        <v>0</v>
      </c>
      <c r="AH16" s="44">
        <f t="shared" si="24"/>
        <v>0</v>
      </c>
      <c r="AI16" s="44">
        <f t="shared" si="24"/>
        <v>0</v>
      </c>
      <c r="AJ16" s="44">
        <f t="shared" si="24"/>
        <v>0</v>
      </c>
      <c r="AK16" s="44">
        <f t="shared" si="24"/>
        <v>0</v>
      </c>
      <c r="AL16" s="44">
        <f t="shared" si="24"/>
        <v>0</v>
      </c>
      <c r="AM16" s="44">
        <f t="shared" si="24"/>
        <v>0</v>
      </c>
      <c r="AN16" s="44">
        <f t="shared" si="24"/>
        <v>0</v>
      </c>
      <c r="AO16" s="44">
        <f t="shared" si="24"/>
        <v>0</v>
      </c>
      <c r="AP16" s="44">
        <f t="shared" si="24"/>
        <v>0</v>
      </c>
      <c r="AQ16" s="44">
        <f t="shared" si="24"/>
        <v>0</v>
      </c>
      <c r="AR16" s="65">
        <f t="shared" si="25"/>
        <v>0</v>
      </c>
    </row>
    <row r="17" spans="1:44" x14ac:dyDescent="0.25">
      <c r="B17" s="16" t="s">
        <v>53</v>
      </c>
      <c r="D17" s="29"/>
      <c r="E17" s="29"/>
      <c r="F17" s="29"/>
      <c r="G17" s="29">
        <v>200</v>
      </c>
      <c r="H17" s="29">
        <f t="shared" ref="H17:H35" si="31">G17</f>
        <v>200</v>
      </c>
      <c r="I17" s="29">
        <f t="shared" ref="I17:O35" si="32">H17</f>
        <v>200</v>
      </c>
      <c r="J17" s="29">
        <f t="shared" si="32"/>
        <v>200</v>
      </c>
      <c r="K17" s="29">
        <f t="shared" si="32"/>
        <v>200</v>
      </c>
      <c r="L17" s="29">
        <f t="shared" si="32"/>
        <v>200</v>
      </c>
      <c r="M17" s="29">
        <f t="shared" si="32"/>
        <v>200</v>
      </c>
      <c r="N17" s="29">
        <f t="shared" si="32"/>
        <v>200</v>
      </c>
      <c r="O17" s="29">
        <f t="shared" si="32"/>
        <v>200</v>
      </c>
      <c r="P17" s="65">
        <f t="shared" si="21"/>
        <v>1800</v>
      </c>
      <c r="Q17" s="29"/>
      <c r="R17" s="29">
        <f t="shared" si="26"/>
        <v>200</v>
      </c>
      <c r="S17" s="29">
        <f t="shared" si="27"/>
        <v>200</v>
      </c>
      <c r="T17" s="29">
        <f t="shared" si="22"/>
        <v>200</v>
      </c>
      <c r="U17" s="29">
        <f t="shared" si="22"/>
        <v>200</v>
      </c>
      <c r="V17" s="29">
        <f t="shared" si="22"/>
        <v>200</v>
      </c>
      <c r="W17" s="29">
        <f t="shared" si="22"/>
        <v>200</v>
      </c>
      <c r="X17" s="29">
        <f t="shared" si="22"/>
        <v>200</v>
      </c>
      <c r="Y17" s="29">
        <f t="shared" si="22"/>
        <v>200</v>
      </c>
      <c r="Z17" s="29">
        <f t="shared" si="22"/>
        <v>200</v>
      </c>
      <c r="AA17" s="29">
        <f t="shared" si="22"/>
        <v>200</v>
      </c>
      <c r="AB17" s="29">
        <f t="shared" si="22"/>
        <v>200</v>
      </c>
      <c r="AC17" s="29">
        <f t="shared" ref="AC17" si="33">AA17</f>
        <v>200</v>
      </c>
      <c r="AD17" s="65">
        <f>SUM(R17:AC17)</f>
        <v>2400</v>
      </c>
      <c r="AE17" s="29"/>
      <c r="AF17" s="29">
        <f t="shared" si="29"/>
        <v>200</v>
      </c>
      <c r="AG17" s="44">
        <f t="shared" si="30"/>
        <v>200</v>
      </c>
      <c r="AH17" s="29">
        <f t="shared" si="24"/>
        <v>200</v>
      </c>
      <c r="AI17" s="29">
        <f t="shared" si="24"/>
        <v>200</v>
      </c>
      <c r="AJ17" s="29">
        <f t="shared" si="24"/>
        <v>200</v>
      </c>
      <c r="AK17" s="29">
        <f t="shared" si="24"/>
        <v>200</v>
      </c>
      <c r="AL17" s="29">
        <f t="shared" si="24"/>
        <v>200</v>
      </c>
      <c r="AM17" s="29">
        <f t="shared" si="24"/>
        <v>200</v>
      </c>
      <c r="AN17" s="29">
        <f t="shared" si="24"/>
        <v>200</v>
      </c>
      <c r="AO17" s="29">
        <f t="shared" si="24"/>
        <v>200</v>
      </c>
      <c r="AP17" s="29">
        <f t="shared" si="24"/>
        <v>200</v>
      </c>
      <c r="AQ17" s="29">
        <f t="shared" si="24"/>
        <v>200</v>
      </c>
      <c r="AR17" s="65">
        <f t="shared" si="25"/>
        <v>1800</v>
      </c>
    </row>
    <row r="18" spans="1:44" x14ac:dyDescent="0.25">
      <c r="B18" s="16" t="s">
        <v>74</v>
      </c>
      <c r="D18" s="29"/>
      <c r="E18" s="29"/>
      <c r="F18" s="29"/>
      <c r="G18" s="29">
        <v>0</v>
      </c>
      <c r="H18" s="29">
        <f t="shared" si="31"/>
        <v>0</v>
      </c>
      <c r="I18" s="29">
        <f t="shared" si="32"/>
        <v>0</v>
      </c>
      <c r="J18" s="29">
        <f t="shared" si="32"/>
        <v>0</v>
      </c>
      <c r="K18" s="29">
        <f t="shared" si="32"/>
        <v>0</v>
      </c>
      <c r="L18" s="29">
        <f t="shared" si="32"/>
        <v>0</v>
      </c>
      <c r="M18" s="29">
        <f t="shared" si="32"/>
        <v>0</v>
      </c>
      <c r="N18" s="29">
        <f t="shared" si="32"/>
        <v>0</v>
      </c>
      <c r="O18" s="29">
        <f t="shared" si="32"/>
        <v>0</v>
      </c>
      <c r="P18" s="65">
        <f t="shared" si="21"/>
        <v>0</v>
      </c>
      <c r="Q18" s="29"/>
      <c r="R18" s="29">
        <f t="shared" si="26"/>
        <v>0</v>
      </c>
      <c r="S18" s="29">
        <f t="shared" si="27"/>
        <v>0</v>
      </c>
      <c r="T18" s="29">
        <f t="shared" si="22"/>
        <v>0</v>
      </c>
      <c r="U18" s="29">
        <f t="shared" si="22"/>
        <v>0</v>
      </c>
      <c r="V18" s="29">
        <f t="shared" si="22"/>
        <v>0</v>
      </c>
      <c r="W18" s="29">
        <f t="shared" si="22"/>
        <v>0</v>
      </c>
      <c r="X18" s="29">
        <f t="shared" si="22"/>
        <v>0</v>
      </c>
      <c r="Y18" s="29">
        <f t="shared" si="22"/>
        <v>0</v>
      </c>
      <c r="Z18" s="29">
        <f t="shared" si="22"/>
        <v>0</v>
      </c>
      <c r="AA18" s="29">
        <f t="shared" si="22"/>
        <v>0</v>
      </c>
      <c r="AB18" s="29">
        <f t="shared" si="22"/>
        <v>0</v>
      </c>
      <c r="AC18" s="29">
        <f t="shared" si="28"/>
        <v>0</v>
      </c>
      <c r="AD18" s="65">
        <f t="shared" ref="AD18:AD34" si="34">SUM(R18:AC18)</f>
        <v>0</v>
      </c>
      <c r="AF18" s="29">
        <f t="shared" si="29"/>
        <v>0</v>
      </c>
      <c r="AG18" s="44">
        <f t="shared" si="30"/>
        <v>0</v>
      </c>
      <c r="AH18" s="44">
        <f t="shared" si="24"/>
        <v>0</v>
      </c>
      <c r="AI18" s="44">
        <f t="shared" si="24"/>
        <v>0</v>
      </c>
      <c r="AJ18" s="44">
        <f t="shared" si="24"/>
        <v>0</v>
      </c>
      <c r="AK18" s="44">
        <f t="shared" si="24"/>
        <v>0</v>
      </c>
      <c r="AL18" s="44">
        <f t="shared" si="24"/>
        <v>0</v>
      </c>
      <c r="AM18" s="44">
        <f t="shared" si="24"/>
        <v>0</v>
      </c>
      <c r="AN18" s="44">
        <f t="shared" si="24"/>
        <v>0</v>
      </c>
      <c r="AO18" s="44">
        <f t="shared" si="24"/>
        <v>0</v>
      </c>
      <c r="AP18" s="44">
        <f t="shared" si="24"/>
        <v>0</v>
      </c>
      <c r="AQ18" s="44">
        <f t="shared" si="24"/>
        <v>0</v>
      </c>
      <c r="AR18" s="65">
        <f t="shared" si="25"/>
        <v>0</v>
      </c>
    </row>
    <row r="19" spans="1:44" x14ac:dyDescent="0.25">
      <c r="B19" s="16" t="s">
        <v>33</v>
      </c>
      <c r="D19" s="29"/>
      <c r="E19" s="29"/>
      <c r="F19" s="29"/>
      <c r="G19" s="29">
        <v>65</v>
      </c>
      <c r="H19" s="29">
        <f t="shared" si="31"/>
        <v>65</v>
      </c>
      <c r="I19" s="29">
        <f t="shared" si="32"/>
        <v>65</v>
      </c>
      <c r="J19" s="29">
        <f t="shared" si="32"/>
        <v>65</v>
      </c>
      <c r="K19" s="29">
        <f t="shared" si="32"/>
        <v>65</v>
      </c>
      <c r="L19" s="29">
        <f t="shared" si="32"/>
        <v>65</v>
      </c>
      <c r="M19" s="29">
        <f t="shared" si="32"/>
        <v>65</v>
      </c>
      <c r="N19" s="29">
        <f t="shared" si="32"/>
        <v>65</v>
      </c>
      <c r="O19" s="29">
        <f t="shared" si="32"/>
        <v>65</v>
      </c>
      <c r="P19" s="65">
        <f t="shared" si="21"/>
        <v>585</v>
      </c>
      <c r="Q19" s="29"/>
      <c r="R19" s="29">
        <f t="shared" si="26"/>
        <v>65</v>
      </c>
      <c r="S19" s="29">
        <f t="shared" si="27"/>
        <v>65</v>
      </c>
      <c r="T19" s="29">
        <f t="shared" si="22"/>
        <v>65</v>
      </c>
      <c r="U19" s="29">
        <f t="shared" si="22"/>
        <v>65</v>
      </c>
      <c r="V19" s="29">
        <f t="shared" si="22"/>
        <v>65</v>
      </c>
      <c r="W19" s="29">
        <f t="shared" si="22"/>
        <v>65</v>
      </c>
      <c r="X19" s="29">
        <f t="shared" si="22"/>
        <v>65</v>
      </c>
      <c r="Y19" s="29">
        <f t="shared" si="22"/>
        <v>65</v>
      </c>
      <c r="Z19" s="29">
        <f t="shared" si="22"/>
        <v>65</v>
      </c>
      <c r="AA19" s="29">
        <f t="shared" si="22"/>
        <v>65</v>
      </c>
      <c r="AB19" s="29">
        <f t="shared" si="22"/>
        <v>65</v>
      </c>
      <c r="AC19" s="29">
        <f t="shared" si="28"/>
        <v>65</v>
      </c>
      <c r="AD19" s="65">
        <f t="shared" si="34"/>
        <v>780</v>
      </c>
      <c r="AE19" s="29"/>
      <c r="AF19" s="29">
        <f t="shared" si="29"/>
        <v>65</v>
      </c>
      <c r="AG19" s="44">
        <f t="shared" si="30"/>
        <v>65</v>
      </c>
      <c r="AH19" s="29">
        <f t="shared" si="28"/>
        <v>65</v>
      </c>
      <c r="AI19" s="29">
        <f t="shared" si="28"/>
        <v>65</v>
      </c>
      <c r="AJ19" s="29">
        <f t="shared" si="28"/>
        <v>65</v>
      </c>
      <c r="AK19" s="29">
        <f t="shared" si="28"/>
        <v>65</v>
      </c>
      <c r="AL19" s="29">
        <f t="shared" si="28"/>
        <v>65</v>
      </c>
      <c r="AM19" s="29">
        <f t="shared" si="28"/>
        <v>65</v>
      </c>
      <c r="AN19" s="29">
        <f t="shared" si="28"/>
        <v>65</v>
      </c>
      <c r="AO19" s="29">
        <f t="shared" si="28"/>
        <v>65</v>
      </c>
      <c r="AP19" s="29">
        <f t="shared" si="28"/>
        <v>65</v>
      </c>
      <c r="AQ19" s="29">
        <f t="shared" si="28"/>
        <v>65</v>
      </c>
      <c r="AR19" s="65">
        <f t="shared" si="25"/>
        <v>585</v>
      </c>
    </row>
    <row r="20" spans="1:44" x14ac:dyDescent="0.25">
      <c r="B20" s="16" t="s">
        <v>73</v>
      </c>
      <c r="D20" s="29"/>
      <c r="E20" s="29"/>
      <c r="F20" s="29"/>
      <c r="G20" s="29">
        <v>0</v>
      </c>
      <c r="H20" s="29">
        <f t="shared" si="31"/>
        <v>0</v>
      </c>
      <c r="I20" s="29">
        <f t="shared" si="32"/>
        <v>0</v>
      </c>
      <c r="J20" s="29">
        <f t="shared" si="32"/>
        <v>0</v>
      </c>
      <c r="K20" s="29">
        <f t="shared" si="32"/>
        <v>0</v>
      </c>
      <c r="L20" s="29">
        <f t="shared" si="32"/>
        <v>0</v>
      </c>
      <c r="M20" s="29">
        <f t="shared" si="32"/>
        <v>0</v>
      </c>
      <c r="N20" s="29">
        <f t="shared" si="32"/>
        <v>0</v>
      </c>
      <c r="O20" s="29">
        <f t="shared" si="32"/>
        <v>0</v>
      </c>
      <c r="P20" s="65">
        <f t="shared" si="21"/>
        <v>0</v>
      </c>
      <c r="Q20" s="29"/>
      <c r="R20" s="29">
        <f t="shared" si="26"/>
        <v>0</v>
      </c>
      <c r="S20" s="29">
        <f t="shared" si="27"/>
        <v>0</v>
      </c>
      <c r="T20" s="29">
        <f t="shared" si="22"/>
        <v>0</v>
      </c>
      <c r="U20" s="29">
        <f t="shared" si="22"/>
        <v>0</v>
      </c>
      <c r="V20" s="29">
        <f t="shared" si="22"/>
        <v>0</v>
      </c>
      <c r="W20" s="29">
        <f t="shared" si="22"/>
        <v>0</v>
      </c>
      <c r="X20" s="29">
        <f t="shared" si="22"/>
        <v>0</v>
      </c>
      <c r="Y20" s="29">
        <f t="shared" si="22"/>
        <v>0</v>
      </c>
      <c r="Z20" s="29">
        <f t="shared" si="22"/>
        <v>0</v>
      </c>
      <c r="AA20" s="29">
        <f t="shared" si="22"/>
        <v>0</v>
      </c>
      <c r="AB20" s="29">
        <f t="shared" si="22"/>
        <v>0</v>
      </c>
      <c r="AC20" s="29">
        <f t="shared" si="28"/>
        <v>0</v>
      </c>
      <c r="AD20" s="65">
        <f t="shared" si="34"/>
        <v>0</v>
      </c>
      <c r="AE20" s="29"/>
      <c r="AF20" s="29">
        <f t="shared" si="29"/>
        <v>0</v>
      </c>
      <c r="AG20" s="44">
        <f t="shared" si="30"/>
        <v>0</v>
      </c>
      <c r="AH20" s="29">
        <f t="shared" si="28"/>
        <v>0</v>
      </c>
      <c r="AI20" s="29">
        <f t="shared" si="28"/>
        <v>0</v>
      </c>
      <c r="AJ20" s="29">
        <f t="shared" si="28"/>
        <v>0</v>
      </c>
      <c r="AK20" s="29">
        <f t="shared" si="28"/>
        <v>0</v>
      </c>
      <c r="AL20" s="29">
        <f t="shared" si="28"/>
        <v>0</v>
      </c>
      <c r="AM20" s="29">
        <f t="shared" si="28"/>
        <v>0</v>
      </c>
      <c r="AN20" s="29">
        <f t="shared" si="28"/>
        <v>0</v>
      </c>
      <c r="AO20" s="29">
        <f t="shared" si="28"/>
        <v>0</v>
      </c>
      <c r="AP20" s="29">
        <f t="shared" si="28"/>
        <v>0</v>
      </c>
      <c r="AQ20" s="29">
        <f t="shared" si="28"/>
        <v>0</v>
      </c>
      <c r="AR20" s="65">
        <f t="shared" si="25"/>
        <v>0</v>
      </c>
    </row>
    <row r="21" spans="1:44" x14ac:dyDescent="0.25">
      <c r="B21" s="16" t="s">
        <v>72</v>
      </c>
      <c r="D21" s="29"/>
      <c r="E21" s="29"/>
      <c r="F21" s="29"/>
      <c r="G21" s="29">
        <v>0</v>
      </c>
      <c r="H21" s="29">
        <f t="shared" si="31"/>
        <v>0</v>
      </c>
      <c r="I21" s="29">
        <f t="shared" si="32"/>
        <v>0</v>
      </c>
      <c r="J21" s="29">
        <f t="shared" si="32"/>
        <v>0</v>
      </c>
      <c r="K21" s="29">
        <f t="shared" si="32"/>
        <v>0</v>
      </c>
      <c r="L21" s="29">
        <f t="shared" si="32"/>
        <v>0</v>
      </c>
      <c r="M21" s="29">
        <f t="shared" si="32"/>
        <v>0</v>
      </c>
      <c r="N21" s="29">
        <f t="shared" si="32"/>
        <v>0</v>
      </c>
      <c r="O21" s="29">
        <f t="shared" si="32"/>
        <v>0</v>
      </c>
      <c r="P21" s="65">
        <f t="shared" si="21"/>
        <v>0</v>
      </c>
      <c r="Q21" s="29"/>
      <c r="R21" s="29">
        <f t="shared" si="26"/>
        <v>0</v>
      </c>
      <c r="S21" s="29">
        <f t="shared" si="27"/>
        <v>0</v>
      </c>
      <c r="T21" s="29">
        <f t="shared" si="22"/>
        <v>0</v>
      </c>
      <c r="U21" s="29">
        <f t="shared" si="22"/>
        <v>0</v>
      </c>
      <c r="V21" s="29">
        <f t="shared" si="22"/>
        <v>0</v>
      </c>
      <c r="W21" s="29">
        <f t="shared" si="22"/>
        <v>0</v>
      </c>
      <c r="X21" s="29">
        <f t="shared" si="22"/>
        <v>0</v>
      </c>
      <c r="Y21" s="29">
        <f t="shared" si="22"/>
        <v>0</v>
      </c>
      <c r="Z21" s="29">
        <f t="shared" si="22"/>
        <v>0</v>
      </c>
      <c r="AA21" s="29">
        <f t="shared" si="22"/>
        <v>0</v>
      </c>
      <c r="AB21" s="29">
        <f t="shared" si="22"/>
        <v>0</v>
      </c>
      <c r="AC21" s="29">
        <f t="shared" si="28"/>
        <v>0</v>
      </c>
      <c r="AD21" s="65">
        <f t="shared" si="34"/>
        <v>0</v>
      </c>
      <c r="AE21" s="29"/>
      <c r="AF21" s="29">
        <f t="shared" si="29"/>
        <v>0</v>
      </c>
      <c r="AG21" s="44">
        <f t="shared" si="30"/>
        <v>0</v>
      </c>
      <c r="AH21" s="29">
        <f t="shared" si="28"/>
        <v>0</v>
      </c>
      <c r="AI21" s="29">
        <f t="shared" si="28"/>
        <v>0</v>
      </c>
      <c r="AJ21" s="29">
        <f t="shared" si="28"/>
        <v>0</v>
      </c>
      <c r="AK21" s="29">
        <f t="shared" si="28"/>
        <v>0</v>
      </c>
      <c r="AL21" s="29">
        <f t="shared" si="28"/>
        <v>0</v>
      </c>
      <c r="AM21" s="29">
        <f t="shared" si="28"/>
        <v>0</v>
      </c>
      <c r="AN21" s="29">
        <f t="shared" si="28"/>
        <v>0</v>
      </c>
      <c r="AO21" s="29">
        <f t="shared" si="28"/>
        <v>0</v>
      </c>
      <c r="AP21" s="29">
        <f t="shared" si="28"/>
        <v>0</v>
      </c>
      <c r="AQ21" s="29">
        <f t="shared" si="28"/>
        <v>0</v>
      </c>
      <c r="AR21" s="65">
        <f t="shared" si="25"/>
        <v>0</v>
      </c>
    </row>
    <row r="22" spans="1:44" x14ac:dyDescent="0.25">
      <c r="B22" s="16" t="s">
        <v>71</v>
      </c>
      <c r="D22" s="29"/>
      <c r="E22" s="29"/>
      <c r="F22" s="29"/>
      <c r="G22" s="29">
        <v>250</v>
      </c>
      <c r="H22" s="29">
        <f t="shared" si="31"/>
        <v>250</v>
      </c>
      <c r="I22" s="29">
        <f t="shared" si="32"/>
        <v>250</v>
      </c>
      <c r="J22" s="29">
        <f t="shared" si="32"/>
        <v>250</v>
      </c>
      <c r="K22" s="29">
        <f t="shared" si="32"/>
        <v>250</v>
      </c>
      <c r="L22" s="29">
        <f t="shared" si="32"/>
        <v>250</v>
      </c>
      <c r="M22" s="29">
        <f t="shared" si="32"/>
        <v>250</v>
      </c>
      <c r="N22" s="29">
        <f t="shared" si="32"/>
        <v>250</v>
      </c>
      <c r="O22" s="29">
        <f t="shared" si="32"/>
        <v>250</v>
      </c>
      <c r="P22" s="65">
        <f t="shared" si="21"/>
        <v>2250</v>
      </c>
      <c r="Q22" s="29"/>
      <c r="R22" s="29">
        <f t="shared" si="26"/>
        <v>250</v>
      </c>
      <c r="S22" s="29">
        <f t="shared" si="27"/>
        <v>250</v>
      </c>
      <c r="T22" s="29">
        <f t="shared" si="22"/>
        <v>250</v>
      </c>
      <c r="U22" s="29">
        <f t="shared" si="22"/>
        <v>250</v>
      </c>
      <c r="V22" s="29">
        <f t="shared" si="22"/>
        <v>250</v>
      </c>
      <c r="W22" s="29">
        <f t="shared" si="22"/>
        <v>250</v>
      </c>
      <c r="X22" s="29">
        <f t="shared" si="22"/>
        <v>250</v>
      </c>
      <c r="Y22" s="29">
        <f t="shared" si="22"/>
        <v>250</v>
      </c>
      <c r="Z22" s="29">
        <f t="shared" si="22"/>
        <v>250</v>
      </c>
      <c r="AA22" s="29">
        <f t="shared" si="22"/>
        <v>250</v>
      </c>
      <c r="AB22" s="29">
        <f t="shared" si="22"/>
        <v>250</v>
      </c>
      <c r="AC22" s="29">
        <f t="shared" si="28"/>
        <v>250</v>
      </c>
      <c r="AD22" s="65">
        <f t="shared" si="34"/>
        <v>3000</v>
      </c>
      <c r="AE22" s="29"/>
      <c r="AF22" s="29">
        <f t="shared" si="29"/>
        <v>250</v>
      </c>
      <c r="AG22" s="44">
        <f t="shared" si="30"/>
        <v>250</v>
      </c>
      <c r="AH22" s="29">
        <f t="shared" si="28"/>
        <v>250</v>
      </c>
      <c r="AI22" s="29">
        <f t="shared" si="28"/>
        <v>250</v>
      </c>
      <c r="AJ22" s="29">
        <f t="shared" si="28"/>
        <v>250</v>
      </c>
      <c r="AK22" s="29">
        <f t="shared" si="28"/>
        <v>250</v>
      </c>
      <c r="AL22" s="29">
        <f t="shared" si="28"/>
        <v>250</v>
      </c>
      <c r="AM22" s="29">
        <f t="shared" si="28"/>
        <v>250</v>
      </c>
      <c r="AN22" s="29">
        <f t="shared" si="28"/>
        <v>250</v>
      </c>
      <c r="AO22" s="29">
        <f t="shared" si="28"/>
        <v>250</v>
      </c>
      <c r="AP22" s="29">
        <f t="shared" si="28"/>
        <v>250</v>
      </c>
      <c r="AQ22" s="29">
        <f t="shared" si="28"/>
        <v>250</v>
      </c>
      <c r="AR22" s="65">
        <f t="shared" si="25"/>
        <v>2250</v>
      </c>
    </row>
    <row r="23" spans="1:44" ht="15" x14ac:dyDescent="0.35">
      <c r="A23" s="32" t="s">
        <v>70</v>
      </c>
      <c r="B23" s="31" t="s">
        <v>61</v>
      </c>
      <c r="D23" s="29"/>
      <c r="E23" s="29"/>
      <c r="F23" s="29"/>
      <c r="G23" s="29">
        <f>104*10%</f>
        <v>10.4</v>
      </c>
      <c r="H23" s="29">
        <f t="shared" si="31"/>
        <v>10.4</v>
      </c>
      <c r="I23" s="29">
        <f t="shared" si="32"/>
        <v>10.4</v>
      </c>
      <c r="J23" s="29">
        <f t="shared" si="32"/>
        <v>10.4</v>
      </c>
      <c r="K23" s="29">
        <f t="shared" si="32"/>
        <v>10.4</v>
      </c>
      <c r="L23" s="29">
        <f t="shared" si="32"/>
        <v>10.4</v>
      </c>
      <c r="M23" s="29">
        <f t="shared" si="32"/>
        <v>10.4</v>
      </c>
      <c r="N23" s="29">
        <f t="shared" si="32"/>
        <v>10.4</v>
      </c>
      <c r="O23" s="29">
        <f t="shared" si="32"/>
        <v>10.4</v>
      </c>
      <c r="P23" s="65">
        <f t="shared" si="21"/>
        <v>93.600000000000009</v>
      </c>
      <c r="Q23" s="29"/>
      <c r="R23" s="29">
        <f t="shared" si="26"/>
        <v>10.4</v>
      </c>
      <c r="S23" s="29">
        <f t="shared" si="27"/>
        <v>10.4</v>
      </c>
      <c r="T23" s="29">
        <f t="shared" si="22"/>
        <v>10.4</v>
      </c>
      <c r="U23" s="29">
        <f t="shared" si="22"/>
        <v>10.4</v>
      </c>
      <c r="V23" s="29">
        <f t="shared" si="22"/>
        <v>10.4</v>
      </c>
      <c r="W23" s="29">
        <f t="shared" si="22"/>
        <v>10.4</v>
      </c>
      <c r="X23" s="29">
        <f t="shared" si="22"/>
        <v>10.4</v>
      </c>
      <c r="Y23" s="29">
        <f t="shared" si="22"/>
        <v>10.4</v>
      </c>
      <c r="Z23" s="29">
        <f t="shared" si="22"/>
        <v>10.4</v>
      </c>
      <c r="AA23" s="29">
        <f t="shared" si="22"/>
        <v>10.4</v>
      </c>
      <c r="AB23" s="29">
        <f t="shared" si="22"/>
        <v>10.4</v>
      </c>
      <c r="AC23" s="29">
        <f t="shared" si="28"/>
        <v>10.4</v>
      </c>
      <c r="AD23" s="65">
        <f t="shared" si="34"/>
        <v>124.80000000000003</v>
      </c>
      <c r="AE23" s="29"/>
      <c r="AF23" s="29">
        <f t="shared" si="29"/>
        <v>10.4</v>
      </c>
      <c r="AG23" s="44">
        <f t="shared" si="30"/>
        <v>10.4</v>
      </c>
      <c r="AH23" s="29">
        <f t="shared" si="28"/>
        <v>10.4</v>
      </c>
      <c r="AI23" s="29">
        <f t="shared" si="28"/>
        <v>10.4</v>
      </c>
      <c r="AJ23" s="29">
        <f t="shared" si="28"/>
        <v>10.4</v>
      </c>
      <c r="AK23" s="29">
        <f t="shared" si="28"/>
        <v>10.4</v>
      </c>
      <c r="AL23" s="29">
        <f t="shared" si="28"/>
        <v>10.4</v>
      </c>
      <c r="AM23" s="29">
        <f t="shared" si="28"/>
        <v>10.4</v>
      </c>
      <c r="AN23" s="29">
        <f t="shared" si="28"/>
        <v>10.4</v>
      </c>
      <c r="AO23" s="29">
        <f t="shared" si="28"/>
        <v>10.4</v>
      </c>
      <c r="AP23" s="29">
        <f t="shared" si="28"/>
        <v>10.4</v>
      </c>
      <c r="AQ23" s="29">
        <f t="shared" si="28"/>
        <v>10.4</v>
      </c>
      <c r="AR23" s="65">
        <f t="shared" si="25"/>
        <v>93.600000000000009</v>
      </c>
    </row>
    <row r="24" spans="1:44" ht="15" x14ac:dyDescent="0.35">
      <c r="B24" s="31" t="s">
        <v>62</v>
      </c>
      <c r="D24" s="29"/>
      <c r="E24" s="29"/>
      <c r="F24" s="29"/>
      <c r="G24" s="29">
        <f>55.99*10%</f>
        <v>5.5990000000000002</v>
      </c>
      <c r="H24" s="29">
        <f t="shared" si="31"/>
        <v>5.5990000000000002</v>
      </c>
      <c r="I24" s="29">
        <f t="shared" si="32"/>
        <v>5.5990000000000002</v>
      </c>
      <c r="J24" s="29">
        <f t="shared" si="32"/>
        <v>5.5990000000000002</v>
      </c>
      <c r="K24" s="29">
        <f t="shared" si="32"/>
        <v>5.5990000000000002</v>
      </c>
      <c r="L24" s="29">
        <f t="shared" si="32"/>
        <v>5.5990000000000002</v>
      </c>
      <c r="M24" s="29">
        <f t="shared" si="32"/>
        <v>5.5990000000000002</v>
      </c>
      <c r="N24" s="29">
        <f t="shared" si="32"/>
        <v>5.5990000000000002</v>
      </c>
      <c r="O24" s="29">
        <f t="shared" si="32"/>
        <v>5.5990000000000002</v>
      </c>
      <c r="P24" s="65">
        <f t="shared" si="21"/>
        <v>50.391000000000005</v>
      </c>
      <c r="Q24" s="29"/>
      <c r="R24" s="29">
        <f t="shared" si="26"/>
        <v>5.5990000000000002</v>
      </c>
      <c r="S24" s="29">
        <f t="shared" si="27"/>
        <v>5.5990000000000002</v>
      </c>
      <c r="T24" s="29">
        <f t="shared" si="22"/>
        <v>5.5990000000000002</v>
      </c>
      <c r="U24" s="29">
        <f t="shared" si="22"/>
        <v>5.5990000000000002</v>
      </c>
      <c r="V24" s="29">
        <f t="shared" si="22"/>
        <v>5.5990000000000002</v>
      </c>
      <c r="W24" s="29">
        <f t="shared" si="22"/>
        <v>5.5990000000000002</v>
      </c>
      <c r="X24" s="29">
        <f t="shared" si="22"/>
        <v>5.5990000000000002</v>
      </c>
      <c r="Y24" s="29">
        <f t="shared" si="22"/>
        <v>5.5990000000000002</v>
      </c>
      <c r="Z24" s="29">
        <f t="shared" si="22"/>
        <v>5.5990000000000002</v>
      </c>
      <c r="AA24" s="29">
        <f t="shared" si="22"/>
        <v>5.5990000000000002</v>
      </c>
      <c r="AB24" s="29">
        <f t="shared" si="22"/>
        <v>5.5990000000000002</v>
      </c>
      <c r="AC24" s="29">
        <f t="shared" si="28"/>
        <v>5.5990000000000002</v>
      </c>
      <c r="AD24" s="65">
        <f t="shared" si="34"/>
        <v>67.188000000000017</v>
      </c>
      <c r="AE24" s="29"/>
      <c r="AF24" s="29">
        <f t="shared" si="29"/>
        <v>5.5990000000000002</v>
      </c>
      <c r="AG24" s="44">
        <f t="shared" si="30"/>
        <v>5.5990000000000002</v>
      </c>
      <c r="AH24" s="29">
        <f t="shared" si="28"/>
        <v>5.5990000000000002</v>
      </c>
      <c r="AI24" s="29">
        <f t="shared" si="28"/>
        <v>5.5990000000000002</v>
      </c>
      <c r="AJ24" s="29">
        <f t="shared" si="28"/>
        <v>5.5990000000000002</v>
      </c>
      <c r="AK24" s="29">
        <f t="shared" si="28"/>
        <v>5.5990000000000002</v>
      </c>
      <c r="AL24" s="29">
        <f t="shared" si="28"/>
        <v>5.5990000000000002</v>
      </c>
      <c r="AM24" s="29">
        <f t="shared" si="28"/>
        <v>5.5990000000000002</v>
      </c>
      <c r="AN24" s="29">
        <f t="shared" si="28"/>
        <v>5.5990000000000002</v>
      </c>
      <c r="AO24" s="29">
        <f t="shared" si="28"/>
        <v>5.5990000000000002</v>
      </c>
      <c r="AP24" s="29">
        <f t="shared" si="28"/>
        <v>5.5990000000000002</v>
      </c>
      <c r="AQ24" s="29">
        <f t="shared" si="28"/>
        <v>5.5990000000000002</v>
      </c>
      <c r="AR24" s="65">
        <f t="shared" si="25"/>
        <v>50.391000000000005</v>
      </c>
    </row>
    <row r="25" spans="1:44" ht="15" x14ac:dyDescent="0.35">
      <c r="B25" s="31" t="s">
        <v>63</v>
      </c>
      <c r="D25" s="29"/>
      <c r="E25" s="29"/>
      <c r="F25" s="29"/>
      <c r="G25" s="29">
        <v>36.94</v>
      </c>
      <c r="H25" s="29">
        <f t="shared" si="31"/>
        <v>36.94</v>
      </c>
      <c r="I25" s="29">
        <f t="shared" si="32"/>
        <v>36.94</v>
      </c>
      <c r="J25" s="29">
        <f t="shared" si="32"/>
        <v>36.94</v>
      </c>
      <c r="K25" s="29">
        <f t="shared" si="32"/>
        <v>36.94</v>
      </c>
      <c r="L25" s="29">
        <f t="shared" si="32"/>
        <v>36.94</v>
      </c>
      <c r="M25" s="29">
        <f t="shared" si="32"/>
        <v>36.94</v>
      </c>
      <c r="N25" s="29">
        <f t="shared" si="32"/>
        <v>36.94</v>
      </c>
      <c r="O25" s="29">
        <f t="shared" si="32"/>
        <v>36.94</v>
      </c>
      <c r="P25" s="65">
        <f t="shared" si="21"/>
        <v>332.46</v>
      </c>
      <c r="Q25" s="29"/>
      <c r="R25" s="29">
        <f t="shared" si="26"/>
        <v>36.94</v>
      </c>
      <c r="S25" s="29">
        <f t="shared" si="27"/>
        <v>36.94</v>
      </c>
      <c r="T25" s="29">
        <f t="shared" si="22"/>
        <v>36.94</v>
      </c>
      <c r="U25" s="29">
        <f t="shared" si="22"/>
        <v>36.94</v>
      </c>
      <c r="V25" s="29">
        <f t="shared" si="22"/>
        <v>36.94</v>
      </c>
      <c r="W25" s="29">
        <f t="shared" si="22"/>
        <v>36.94</v>
      </c>
      <c r="X25" s="29">
        <f t="shared" si="22"/>
        <v>36.94</v>
      </c>
      <c r="Y25" s="29">
        <f t="shared" si="22"/>
        <v>36.94</v>
      </c>
      <c r="Z25" s="29">
        <f t="shared" si="22"/>
        <v>36.94</v>
      </c>
      <c r="AA25" s="29">
        <f t="shared" si="22"/>
        <v>36.94</v>
      </c>
      <c r="AB25" s="29">
        <f t="shared" si="22"/>
        <v>36.94</v>
      </c>
      <c r="AC25" s="29">
        <f t="shared" si="28"/>
        <v>36.94</v>
      </c>
      <c r="AD25" s="65">
        <f t="shared" si="34"/>
        <v>443.28</v>
      </c>
      <c r="AE25" s="29"/>
      <c r="AF25" s="29">
        <f t="shared" si="29"/>
        <v>36.94</v>
      </c>
      <c r="AG25" s="44">
        <f t="shared" si="30"/>
        <v>36.94</v>
      </c>
      <c r="AH25" s="29">
        <f t="shared" si="28"/>
        <v>36.94</v>
      </c>
      <c r="AI25" s="29">
        <f t="shared" si="28"/>
        <v>36.94</v>
      </c>
      <c r="AJ25" s="29">
        <f t="shared" si="28"/>
        <v>36.94</v>
      </c>
      <c r="AK25" s="29">
        <f t="shared" si="28"/>
        <v>36.94</v>
      </c>
      <c r="AL25" s="29">
        <f t="shared" si="28"/>
        <v>36.94</v>
      </c>
      <c r="AM25" s="29">
        <f t="shared" si="28"/>
        <v>36.94</v>
      </c>
      <c r="AN25" s="29">
        <f t="shared" si="28"/>
        <v>36.94</v>
      </c>
      <c r="AO25" s="29">
        <f t="shared" si="28"/>
        <v>36.94</v>
      </c>
      <c r="AP25" s="29">
        <f t="shared" si="28"/>
        <v>36.94</v>
      </c>
      <c r="AQ25" s="29">
        <f t="shared" si="28"/>
        <v>36.94</v>
      </c>
      <c r="AR25" s="65">
        <f t="shared" si="25"/>
        <v>332.46</v>
      </c>
    </row>
    <row r="26" spans="1:44" ht="15" x14ac:dyDescent="0.35">
      <c r="B26" s="31" t="s">
        <v>60</v>
      </c>
      <c r="D26" s="29"/>
      <c r="E26" s="29"/>
      <c r="F26" s="29"/>
      <c r="G26" s="29">
        <v>17.89</v>
      </c>
      <c r="H26" s="29">
        <f t="shared" si="31"/>
        <v>17.89</v>
      </c>
      <c r="I26" s="29">
        <f t="shared" si="32"/>
        <v>17.89</v>
      </c>
      <c r="J26" s="29">
        <f t="shared" si="32"/>
        <v>17.89</v>
      </c>
      <c r="K26" s="29">
        <f t="shared" si="32"/>
        <v>17.89</v>
      </c>
      <c r="L26" s="29">
        <f t="shared" si="32"/>
        <v>17.89</v>
      </c>
      <c r="M26" s="29">
        <f t="shared" si="32"/>
        <v>17.89</v>
      </c>
      <c r="N26" s="29">
        <f t="shared" si="32"/>
        <v>17.89</v>
      </c>
      <c r="O26" s="29">
        <f t="shared" si="32"/>
        <v>17.89</v>
      </c>
      <c r="P26" s="65">
        <f t="shared" si="21"/>
        <v>161.01</v>
      </c>
      <c r="Q26" s="29"/>
      <c r="R26" s="29">
        <f t="shared" si="26"/>
        <v>17.89</v>
      </c>
      <c r="S26" s="29">
        <f t="shared" si="27"/>
        <v>17.89</v>
      </c>
      <c r="T26" s="29">
        <f t="shared" si="22"/>
        <v>17.89</v>
      </c>
      <c r="U26" s="29">
        <f t="shared" si="22"/>
        <v>17.89</v>
      </c>
      <c r="V26" s="29">
        <f t="shared" si="22"/>
        <v>17.89</v>
      </c>
      <c r="W26" s="29">
        <f t="shared" si="22"/>
        <v>17.89</v>
      </c>
      <c r="X26" s="29">
        <f t="shared" si="22"/>
        <v>17.89</v>
      </c>
      <c r="Y26" s="29">
        <f t="shared" si="22"/>
        <v>17.89</v>
      </c>
      <c r="Z26" s="29">
        <f t="shared" si="22"/>
        <v>17.89</v>
      </c>
      <c r="AA26" s="29">
        <f t="shared" si="22"/>
        <v>17.89</v>
      </c>
      <c r="AB26" s="29">
        <f t="shared" si="22"/>
        <v>17.89</v>
      </c>
      <c r="AC26" s="29">
        <f>AB26</f>
        <v>17.89</v>
      </c>
      <c r="AD26" s="65">
        <f t="shared" si="34"/>
        <v>214.67999999999995</v>
      </c>
      <c r="AE26" s="29"/>
      <c r="AF26" s="29">
        <f t="shared" si="29"/>
        <v>17.89</v>
      </c>
      <c r="AG26" s="44">
        <f t="shared" si="30"/>
        <v>17.89</v>
      </c>
      <c r="AH26" s="29">
        <f t="shared" ref="AH26:AQ26" si="35">AG26</f>
        <v>17.89</v>
      </c>
      <c r="AI26" s="29">
        <f t="shared" si="35"/>
        <v>17.89</v>
      </c>
      <c r="AJ26" s="29">
        <f t="shared" si="35"/>
        <v>17.89</v>
      </c>
      <c r="AK26" s="29">
        <f t="shared" si="35"/>
        <v>17.89</v>
      </c>
      <c r="AL26" s="29">
        <f t="shared" si="35"/>
        <v>17.89</v>
      </c>
      <c r="AM26" s="29">
        <f t="shared" si="35"/>
        <v>17.89</v>
      </c>
      <c r="AN26" s="29">
        <f t="shared" si="35"/>
        <v>17.89</v>
      </c>
      <c r="AO26" s="29">
        <f t="shared" si="35"/>
        <v>17.89</v>
      </c>
      <c r="AP26" s="29">
        <f t="shared" si="35"/>
        <v>17.89</v>
      </c>
      <c r="AQ26" s="29">
        <f t="shared" si="35"/>
        <v>17.89</v>
      </c>
      <c r="AR26" s="65">
        <f t="shared" si="25"/>
        <v>161.01</v>
      </c>
    </row>
    <row r="27" spans="1:44" ht="15" x14ac:dyDescent="0.35">
      <c r="B27" s="31" t="s">
        <v>64</v>
      </c>
      <c r="D27" s="29"/>
      <c r="E27" s="29"/>
      <c r="F27" s="29"/>
      <c r="G27" s="29">
        <f>13.07</f>
        <v>13.07</v>
      </c>
      <c r="H27" s="29">
        <f t="shared" si="31"/>
        <v>13.07</v>
      </c>
      <c r="I27" s="29">
        <f t="shared" si="32"/>
        <v>13.07</v>
      </c>
      <c r="J27" s="29">
        <f t="shared" si="32"/>
        <v>13.07</v>
      </c>
      <c r="K27" s="29">
        <f t="shared" si="32"/>
        <v>13.07</v>
      </c>
      <c r="L27" s="29">
        <f t="shared" si="32"/>
        <v>13.07</v>
      </c>
      <c r="M27" s="29">
        <f t="shared" si="32"/>
        <v>13.07</v>
      </c>
      <c r="N27" s="29">
        <f t="shared" si="32"/>
        <v>13.07</v>
      </c>
      <c r="O27" s="29">
        <f t="shared" si="32"/>
        <v>13.07</v>
      </c>
      <c r="P27" s="65">
        <f t="shared" si="21"/>
        <v>117.62999999999997</v>
      </c>
      <c r="Q27" s="29"/>
      <c r="R27" s="29">
        <f t="shared" si="26"/>
        <v>13.07</v>
      </c>
      <c r="S27" s="29">
        <f t="shared" si="27"/>
        <v>13.07</v>
      </c>
      <c r="T27" s="29">
        <f t="shared" si="22"/>
        <v>13.07</v>
      </c>
      <c r="U27" s="29">
        <f t="shared" si="22"/>
        <v>13.07</v>
      </c>
      <c r="V27" s="29">
        <f t="shared" si="22"/>
        <v>13.07</v>
      </c>
      <c r="W27" s="29">
        <f t="shared" si="22"/>
        <v>13.07</v>
      </c>
      <c r="X27" s="29">
        <f t="shared" si="22"/>
        <v>13.07</v>
      </c>
      <c r="Y27" s="29">
        <f t="shared" si="22"/>
        <v>13.07</v>
      </c>
      <c r="Z27" s="29">
        <f t="shared" si="22"/>
        <v>13.07</v>
      </c>
      <c r="AA27" s="29">
        <f t="shared" si="22"/>
        <v>13.07</v>
      </c>
      <c r="AB27" s="29">
        <f t="shared" si="22"/>
        <v>13.07</v>
      </c>
      <c r="AC27" s="29">
        <f t="shared" si="28"/>
        <v>13.07</v>
      </c>
      <c r="AD27" s="65">
        <f t="shared" si="34"/>
        <v>156.83999999999995</v>
      </c>
      <c r="AE27" s="29"/>
      <c r="AF27" s="29">
        <f t="shared" si="29"/>
        <v>13.07</v>
      </c>
      <c r="AG27" s="44">
        <f t="shared" si="30"/>
        <v>13.07</v>
      </c>
      <c r="AH27" s="29">
        <f t="shared" si="28"/>
        <v>13.07</v>
      </c>
      <c r="AI27" s="29">
        <f t="shared" si="28"/>
        <v>13.07</v>
      </c>
      <c r="AJ27" s="29">
        <f t="shared" si="28"/>
        <v>13.07</v>
      </c>
      <c r="AK27" s="29">
        <f t="shared" si="28"/>
        <v>13.07</v>
      </c>
      <c r="AL27" s="29">
        <f t="shared" si="28"/>
        <v>13.07</v>
      </c>
      <c r="AM27" s="29">
        <f t="shared" si="28"/>
        <v>13.07</v>
      </c>
      <c r="AN27" s="29">
        <f t="shared" si="28"/>
        <v>13.07</v>
      </c>
      <c r="AO27" s="29">
        <f t="shared" si="28"/>
        <v>13.07</v>
      </c>
      <c r="AP27" s="29">
        <f t="shared" si="28"/>
        <v>13.07</v>
      </c>
      <c r="AQ27" s="29">
        <f t="shared" si="28"/>
        <v>13.07</v>
      </c>
      <c r="AR27" s="65">
        <f t="shared" si="25"/>
        <v>117.62999999999997</v>
      </c>
    </row>
    <row r="28" spans="1:44" ht="15" x14ac:dyDescent="0.35">
      <c r="B28" s="31" t="s">
        <v>65</v>
      </c>
      <c r="D28" s="29"/>
      <c r="E28" s="29"/>
      <c r="F28" s="29"/>
      <c r="G28" s="29">
        <v>33.58</v>
      </c>
      <c r="H28" s="29">
        <f t="shared" si="31"/>
        <v>33.58</v>
      </c>
      <c r="I28" s="29">
        <f t="shared" si="32"/>
        <v>33.58</v>
      </c>
      <c r="J28" s="29">
        <f t="shared" si="32"/>
        <v>33.58</v>
      </c>
      <c r="K28" s="29">
        <f t="shared" si="32"/>
        <v>33.58</v>
      </c>
      <c r="L28" s="29">
        <f t="shared" si="32"/>
        <v>33.58</v>
      </c>
      <c r="M28" s="29">
        <f t="shared" si="32"/>
        <v>33.58</v>
      </c>
      <c r="N28" s="29">
        <f t="shared" si="32"/>
        <v>33.58</v>
      </c>
      <c r="O28" s="29">
        <f t="shared" si="32"/>
        <v>33.58</v>
      </c>
      <c r="P28" s="65">
        <f t="shared" si="21"/>
        <v>302.21999999999991</v>
      </c>
      <c r="Q28" s="29"/>
      <c r="R28" s="29">
        <f t="shared" si="26"/>
        <v>33.58</v>
      </c>
      <c r="S28" s="29">
        <f t="shared" si="27"/>
        <v>33.58</v>
      </c>
      <c r="T28" s="29">
        <f t="shared" si="22"/>
        <v>33.58</v>
      </c>
      <c r="U28" s="29">
        <f t="shared" si="22"/>
        <v>33.58</v>
      </c>
      <c r="V28" s="29">
        <f t="shared" si="22"/>
        <v>33.58</v>
      </c>
      <c r="W28" s="29">
        <f t="shared" si="22"/>
        <v>33.58</v>
      </c>
      <c r="X28" s="29">
        <f t="shared" si="22"/>
        <v>33.58</v>
      </c>
      <c r="Y28" s="29">
        <f t="shared" si="22"/>
        <v>33.58</v>
      </c>
      <c r="Z28" s="29">
        <f t="shared" si="22"/>
        <v>33.58</v>
      </c>
      <c r="AA28" s="29">
        <f t="shared" si="22"/>
        <v>33.58</v>
      </c>
      <c r="AB28" s="29">
        <f t="shared" si="22"/>
        <v>33.58</v>
      </c>
      <c r="AC28" s="29">
        <f t="shared" si="28"/>
        <v>33.58</v>
      </c>
      <c r="AD28" s="65">
        <f t="shared" si="34"/>
        <v>402.95999999999987</v>
      </c>
      <c r="AE28" s="29"/>
      <c r="AF28" s="29">
        <f t="shared" si="29"/>
        <v>33.58</v>
      </c>
      <c r="AG28" s="44">
        <f t="shared" si="30"/>
        <v>33.58</v>
      </c>
      <c r="AH28" s="29">
        <f t="shared" si="28"/>
        <v>33.58</v>
      </c>
      <c r="AI28" s="29">
        <f t="shared" si="28"/>
        <v>33.58</v>
      </c>
      <c r="AJ28" s="29">
        <f t="shared" si="28"/>
        <v>33.58</v>
      </c>
      <c r="AK28" s="29">
        <f t="shared" si="28"/>
        <v>33.58</v>
      </c>
      <c r="AL28" s="29">
        <f t="shared" si="28"/>
        <v>33.58</v>
      </c>
      <c r="AM28" s="29">
        <f t="shared" si="28"/>
        <v>33.58</v>
      </c>
      <c r="AN28" s="29">
        <f t="shared" si="28"/>
        <v>33.58</v>
      </c>
      <c r="AO28" s="29">
        <f t="shared" si="28"/>
        <v>33.58</v>
      </c>
      <c r="AP28" s="29">
        <f t="shared" si="28"/>
        <v>33.58</v>
      </c>
      <c r="AQ28" s="29">
        <f t="shared" si="28"/>
        <v>33.58</v>
      </c>
      <c r="AR28" s="65">
        <f t="shared" si="25"/>
        <v>302.21999999999991</v>
      </c>
    </row>
    <row r="29" spans="1:44" ht="15" x14ac:dyDescent="0.35">
      <c r="B29" s="31" t="s">
        <v>66</v>
      </c>
      <c r="D29" s="30"/>
      <c r="E29" s="30"/>
      <c r="F29" s="30"/>
      <c r="G29" s="30">
        <v>50</v>
      </c>
      <c r="H29" s="29">
        <f t="shared" si="31"/>
        <v>50</v>
      </c>
      <c r="I29" s="29">
        <f t="shared" si="32"/>
        <v>50</v>
      </c>
      <c r="J29" s="29">
        <f t="shared" si="32"/>
        <v>50</v>
      </c>
      <c r="K29" s="29">
        <f t="shared" si="32"/>
        <v>50</v>
      </c>
      <c r="L29" s="29">
        <f t="shared" ref="L29:O29" si="36">K29</f>
        <v>50</v>
      </c>
      <c r="M29" s="29">
        <f t="shared" si="36"/>
        <v>50</v>
      </c>
      <c r="N29" s="29">
        <f t="shared" si="36"/>
        <v>50</v>
      </c>
      <c r="O29" s="29">
        <f t="shared" si="36"/>
        <v>50</v>
      </c>
      <c r="P29" s="65">
        <f t="shared" si="21"/>
        <v>450</v>
      </c>
      <c r="Q29" s="29"/>
      <c r="R29" s="29">
        <f t="shared" si="26"/>
        <v>50</v>
      </c>
      <c r="S29" s="29">
        <f t="shared" si="27"/>
        <v>50</v>
      </c>
      <c r="T29" s="29">
        <f t="shared" si="22"/>
        <v>50</v>
      </c>
      <c r="U29" s="29">
        <f t="shared" si="22"/>
        <v>50</v>
      </c>
      <c r="V29" s="29">
        <f t="shared" si="22"/>
        <v>50</v>
      </c>
      <c r="W29" s="29">
        <f t="shared" si="22"/>
        <v>50</v>
      </c>
      <c r="X29" s="29">
        <f t="shared" si="22"/>
        <v>50</v>
      </c>
      <c r="Y29" s="29">
        <f t="shared" si="22"/>
        <v>50</v>
      </c>
      <c r="Z29" s="29">
        <f t="shared" si="22"/>
        <v>50</v>
      </c>
      <c r="AA29" s="29">
        <f t="shared" si="22"/>
        <v>50</v>
      </c>
      <c r="AB29" s="29">
        <f t="shared" si="22"/>
        <v>50</v>
      </c>
      <c r="AC29" s="29">
        <f t="shared" si="28"/>
        <v>50</v>
      </c>
      <c r="AD29" s="65">
        <f t="shared" si="34"/>
        <v>600</v>
      </c>
      <c r="AE29" s="29"/>
      <c r="AF29" s="29">
        <f t="shared" si="29"/>
        <v>50</v>
      </c>
      <c r="AG29" s="44">
        <f t="shared" si="30"/>
        <v>50</v>
      </c>
      <c r="AH29" s="29">
        <f t="shared" si="28"/>
        <v>50</v>
      </c>
      <c r="AI29" s="29">
        <f t="shared" si="28"/>
        <v>50</v>
      </c>
      <c r="AJ29" s="29">
        <f t="shared" si="28"/>
        <v>50</v>
      </c>
      <c r="AK29" s="29">
        <f t="shared" si="28"/>
        <v>50</v>
      </c>
      <c r="AL29" s="29">
        <f t="shared" si="28"/>
        <v>50</v>
      </c>
      <c r="AM29" s="29">
        <f t="shared" si="28"/>
        <v>50</v>
      </c>
      <c r="AN29" s="29">
        <f t="shared" si="28"/>
        <v>50</v>
      </c>
      <c r="AO29" s="29">
        <f t="shared" si="28"/>
        <v>50</v>
      </c>
      <c r="AP29" s="29">
        <f t="shared" si="28"/>
        <v>50</v>
      </c>
      <c r="AQ29" s="29">
        <f t="shared" si="28"/>
        <v>50</v>
      </c>
      <c r="AR29" s="65">
        <f t="shared" si="25"/>
        <v>450</v>
      </c>
    </row>
    <row r="30" spans="1:44" ht="15" x14ac:dyDescent="0.35">
      <c r="B30" s="31" t="s">
        <v>67</v>
      </c>
      <c r="D30" s="30"/>
      <c r="E30" s="30"/>
      <c r="F30" s="30"/>
      <c r="G30" s="30">
        <v>29.11</v>
      </c>
      <c r="H30" s="29">
        <f t="shared" si="31"/>
        <v>29.11</v>
      </c>
      <c r="I30" s="29">
        <f t="shared" si="32"/>
        <v>29.11</v>
      </c>
      <c r="J30" s="29">
        <f t="shared" si="32"/>
        <v>29.11</v>
      </c>
      <c r="K30" s="29">
        <f t="shared" si="32"/>
        <v>29.11</v>
      </c>
      <c r="L30" s="29">
        <f t="shared" ref="L30:O30" si="37">K30</f>
        <v>29.11</v>
      </c>
      <c r="M30" s="29">
        <f t="shared" si="37"/>
        <v>29.11</v>
      </c>
      <c r="N30" s="29">
        <f t="shared" si="37"/>
        <v>29.11</v>
      </c>
      <c r="O30" s="29">
        <f t="shared" si="37"/>
        <v>29.11</v>
      </c>
      <c r="P30" s="65">
        <f t="shared" si="21"/>
        <v>261.99000000000007</v>
      </c>
      <c r="Q30" s="29"/>
      <c r="R30" s="29">
        <f t="shared" si="26"/>
        <v>29.11</v>
      </c>
      <c r="S30" s="29">
        <f t="shared" si="27"/>
        <v>29.11</v>
      </c>
      <c r="T30" s="29">
        <f t="shared" si="22"/>
        <v>29.11</v>
      </c>
      <c r="U30" s="29">
        <f t="shared" si="22"/>
        <v>29.11</v>
      </c>
      <c r="V30" s="29">
        <f t="shared" si="22"/>
        <v>29.11</v>
      </c>
      <c r="W30" s="29">
        <f t="shared" si="22"/>
        <v>29.11</v>
      </c>
      <c r="X30" s="29">
        <f t="shared" si="22"/>
        <v>29.11</v>
      </c>
      <c r="Y30" s="29">
        <f t="shared" si="22"/>
        <v>29.11</v>
      </c>
      <c r="Z30" s="29">
        <f t="shared" si="22"/>
        <v>29.11</v>
      </c>
      <c r="AA30" s="29">
        <f t="shared" si="22"/>
        <v>29.11</v>
      </c>
      <c r="AB30" s="29">
        <f t="shared" si="22"/>
        <v>29.11</v>
      </c>
      <c r="AC30" s="29">
        <f t="shared" si="28"/>
        <v>29.11</v>
      </c>
      <c r="AD30" s="65">
        <f t="shared" si="34"/>
        <v>349.32000000000011</v>
      </c>
      <c r="AE30" s="29"/>
      <c r="AF30" s="29">
        <f t="shared" si="29"/>
        <v>29.11</v>
      </c>
      <c r="AG30" s="44">
        <f t="shared" si="30"/>
        <v>29.11</v>
      </c>
      <c r="AH30" s="29">
        <f t="shared" si="28"/>
        <v>29.11</v>
      </c>
      <c r="AI30" s="29">
        <f t="shared" si="28"/>
        <v>29.11</v>
      </c>
      <c r="AJ30" s="29">
        <f t="shared" si="28"/>
        <v>29.11</v>
      </c>
      <c r="AK30" s="29">
        <f t="shared" si="28"/>
        <v>29.11</v>
      </c>
      <c r="AL30" s="29">
        <f t="shared" si="28"/>
        <v>29.11</v>
      </c>
      <c r="AM30" s="29">
        <f t="shared" si="28"/>
        <v>29.11</v>
      </c>
      <c r="AN30" s="29">
        <f t="shared" si="28"/>
        <v>29.11</v>
      </c>
      <c r="AO30" s="29">
        <f t="shared" si="28"/>
        <v>29.11</v>
      </c>
      <c r="AP30" s="29">
        <f t="shared" si="28"/>
        <v>29.11</v>
      </c>
      <c r="AQ30" s="29">
        <f t="shared" si="28"/>
        <v>29.11</v>
      </c>
      <c r="AR30" s="65">
        <f t="shared" si="25"/>
        <v>261.99000000000007</v>
      </c>
    </row>
    <row r="31" spans="1:44" ht="15" x14ac:dyDescent="0.35">
      <c r="B31" s="31" t="s">
        <v>68</v>
      </c>
      <c r="D31" s="30"/>
      <c r="E31" s="30"/>
      <c r="F31" s="30"/>
      <c r="G31" s="30">
        <v>10.8</v>
      </c>
      <c r="H31" s="29">
        <f t="shared" si="31"/>
        <v>10.8</v>
      </c>
      <c r="I31" s="29">
        <f t="shared" si="32"/>
        <v>10.8</v>
      </c>
      <c r="J31" s="29">
        <f t="shared" si="32"/>
        <v>10.8</v>
      </c>
      <c r="K31" s="29">
        <f t="shared" si="32"/>
        <v>10.8</v>
      </c>
      <c r="L31" s="29">
        <f t="shared" ref="L31:O31" si="38">K31</f>
        <v>10.8</v>
      </c>
      <c r="M31" s="29">
        <f t="shared" si="38"/>
        <v>10.8</v>
      </c>
      <c r="N31" s="29">
        <f t="shared" si="38"/>
        <v>10.8</v>
      </c>
      <c r="O31" s="29">
        <f t="shared" si="38"/>
        <v>10.8</v>
      </c>
      <c r="P31" s="65">
        <f t="shared" si="21"/>
        <v>97.199999999999989</v>
      </c>
      <c r="Q31" s="29"/>
      <c r="R31" s="29">
        <f t="shared" si="26"/>
        <v>10.8</v>
      </c>
      <c r="S31" s="29">
        <f t="shared" si="27"/>
        <v>10.8</v>
      </c>
      <c r="T31" s="29">
        <f t="shared" ref="T31:T35" si="39">R31</f>
        <v>10.8</v>
      </c>
      <c r="U31" s="29">
        <f t="shared" ref="U31:U35" si="40">S31</f>
        <v>10.8</v>
      </c>
      <c r="V31" s="29">
        <f t="shared" ref="V31:V35" si="41">T31</f>
        <v>10.8</v>
      </c>
      <c r="W31" s="29">
        <f t="shared" ref="W31:W35" si="42">U31</f>
        <v>10.8</v>
      </c>
      <c r="X31" s="29">
        <f t="shared" ref="X31:X35" si="43">V31</f>
        <v>10.8</v>
      </c>
      <c r="Y31" s="29">
        <f t="shared" ref="Y31:Y35" si="44">W31</f>
        <v>10.8</v>
      </c>
      <c r="Z31" s="29">
        <f t="shared" ref="Z31:AA35" si="45">X31</f>
        <v>10.8</v>
      </c>
      <c r="AA31" s="29">
        <f t="shared" si="45"/>
        <v>10.8</v>
      </c>
      <c r="AB31" s="29">
        <f t="shared" ref="AB31:AB35" si="46">Z31</f>
        <v>10.8</v>
      </c>
      <c r="AC31" s="29">
        <f t="shared" si="28"/>
        <v>10.8</v>
      </c>
      <c r="AD31" s="65">
        <f t="shared" si="34"/>
        <v>129.6</v>
      </c>
      <c r="AE31" s="29"/>
      <c r="AF31" s="29">
        <f t="shared" si="29"/>
        <v>10.8</v>
      </c>
      <c r="AG31" s="44">
        <f t="shared" si="30"/>
        <v>10.8</v>
      </c>
      <c r="AH31" s="29">
        <f t="shared" si="28"/>
        <v>10.8</v>
      </c>
      <c r="AI31" s="29">
        <f t="shared" si="28"/>
        <v>10.8</v>
      </c>
      <c r="AJ31" s="29">
        <f t="shared" si="28"/>
        <v>10.8</v>
      </c>
      <c r="AK31" s="29">
        <f t="shared" si="28"/>
        <v>10.8</v>
      </c>
      <c r="AL31" s="29">
        <f t="shared" si="28"/>
        <v>10.8</v>
      </c>
      <c r="AM31" s="29">
        <f t="shared" si="28"/>
        <v>10.8</v>
      </c>
      <c r="AN31" s="29">
        <f t="shared" si="28"/>
        <v>10.8</v>
      </c>
      <c r="AO31" s="29">
        <f t="shared" si="28"/>
        <v>10.8</v>
      </c>
      <c r="AP31" s="29">
        <f t="shared" si="28"/>
        <v>10.8</v>
      </c>
      <c r="AQ31" s="29">
        <f t="shared" si="28"/>
        <v>10.8</v>
      </c>
      <c r="AR31" s="65">
        <f t="shared" si="25"/>
        <v>97.199999999999989</v>
      </c>
    </row>
    <row r="32" spans="1:44" ht="15" x14ac:dyDescent="0.35">
      <c r="B32" s="31" t="s">
        <v>69</v>
      </c>
      <c r="D32" s="30"/>
      <c r="E32" s="30"/>
      <c r="F32" s="30"/>
      <c r="G32" s="30">
        <f>200*10%</f>
        <v>20</v>
      </c>
      <c r="H32" s="29">
        <f t="shared" si="31"/>
        <v>20</v>
      </c>
      <c r="I32" s="29">
        <f t="shared" si="32"/>
        <v>20</v>
      </c>
      <c r="J32" s="29">
        <f t="shared" si="32"/>
        <v>20</v>
      </c>
      <c r="K32" s="29">
        <f t="shared" si="32"/>
        <v>20</v>
      </c>
      <c r="L32" s="29">
        <f t="shared" ref="L32:O32" si="47">K32</f>
        <v>20</v>
      </c>
      <c r="M32" s="29">
        <f t="shared" si="47"/>
        <v>20</v>
      </c>
      <c r="N32" s="29">
        <f t="shared" si="47"/>
        <v>20</v>
      </c>
      <c r="O32" s="29">
        <f t="shared" si="47"/>
        <v>20</v>
      </c>
      <c r="P32" s="65">
        <f t="shared" si="21"/>
        <v>180</v>
      </c>
      <c r="Q32" s="29"/>
      <c r="R32" s="29">
        <f t="shared" si="26"/>
        <v>20</v>
      </c>
      <c r="S32" s="29">
        <f t="shared" si="27"/>
        <v>20</v>
      </c>
      <c r="T32" s="29">
        <f t="shared" si="39"/>
        <v>20</v>
      </c>
      <c r="U32" s="29">
        <f t="shared" si="40"/>
        <v>20</v>
      </c>
      <c r="V32" s="29">
        <f t="shared" si="41"/>
        <v>20</v>
      </c>
      <c r="W32" s="29">
        <f t="shared" si="42"/>
        <v>20</v>
      </c>
      <c r="X32" s="29">
        <f t="shared" si="43"/>
        <v>20</v>
      </c>
      <c r="Y32" s="29">
        <f t="shared" si="44"/>
        <v>20</v>
      </c>
      <c r="Z32" s="29">
        <f t="shared" si="45"/>
        <v>20</v>
      </c>
      <c r="AA32" s="29">
        <f t="shared" si="45"/>
        <v>20</v>
      </c>
      <c r="AB32" s="29">
        <f t="shared" si="46"/>
        <v>20</v>
      </c>
      <c r="AC32" s="29">
        <f t="shared" si="28"/>
        <v>20</v>
      </c>
      <c r="AD32" s="65">
        <f t="shared" si="34"/>
        <v>240</v>
      </c>
      <c r="AE32" s="29"/>
      <c r="AF32" s="29">
        <f t="shared" si="29"/>
        <v>20</v>
      </c>
      <c r="AG32" s="44">
        <f t="shared" si="30"/>
        <v>20</v>
      </c>
      <c r="AH32" s="29">
        <f t="shared" si="28"/>
        <v>20</v>
      </c>
      <c r="AI32" s="29">
        <f t="shared" si="28"/>
        <v>20</v>
      </c>
      <c r="AJ32" s="29">
        <f t="shared" si="28"/>
        <v>20</v>
      </c>
      <c r="AK32" s="29">
        <f t="shared" si="28"/>
        <v>20</v>
      </c>
      <c r="AL32" s="29">
        <f t="shared" si="28"/>
        <v>20</v>
      </c>
      <c r="AM32" s="29">
        <f t="shared" si="28"/>
        <v>20</v>
      </c>
      <c r="AN32" s="29">
        <f t="shared" si="28"/>
        <v>20</v>
      </c>
      <c r="AO32" s="29">
        <f t="shared" si="28"/>
        <v>20</v>
      </c>
      <c r="AP32" s="29">
        <f t="shared" si="28"/>
        <v>20</v>
      </c>
      <c r="AQ32" s="29">
        <f t="shared" si="28"/>
        <v>20</v>
      </c>
      <c r="AR32" s="65">
        <f t="shared" si="25"/>
        <v>180</v>
      </c>
    </row>
    <row r="33" spans="1:44" ht="15.6" x14ac:dyDescent="0.3">
      <c r="B33" s="2" t="s">
        <v>54</v>
      </c>
      <c r="D33" s="30"/>
      <c r="E33" s="30"/>
      <c r="F33" s="30"/>
      <c r="G33" s="30">
        <f>100/12</f>
        <v>8.3333333333333339</v>
      </c>
      <c r="H33" s="29">
        <f t="shared" si="31"/>
        <v>8.3333333333333339</v>
      </c>
      <c r="I33" s="29">
        <f t="shared" si="32"/>
        <v>8.3333333333333339</v>
      </c>
      <c r="J33" s="29">
        <f t="shared" si="32"/>
        <v>8.3333333333333339</v>
      </c>
      <c r="K33" s="29">
        <f t="shared" si="32"/>
        <v>8.3333333333333339</v>
      </c>
      <c r="L33" s="29">
        <f t="shared" ref="L33:O33" si="48">K33</f>
        <v>8.3333333333333339</v>
      </c>
      <c r="M33" s="29">
        <f t="shared" si="48"/>
        <v>8.3333333333333339</v>
      </c>
      <c r="N33" s="29">
        <f t="shared" si="48"/>
        <v>8.3333333333333339</v>
      </c>
      <c r="O33" s="29">
        <f t="shared" si="48"/>
        <v>8.3333333333333339</v>
      </c>
      <c r="P33" s="65">
        <f t="shared" si="21"/>
        <v>75</v>
      </c>
      <c r="Q33" s="29"/>
      <c r="R33" s="29">
        <f t="shared" si="26"/>
        <v>8.3333333333333339</v>
      </c>
      <c r="S33" s="29">
        <f t="shared" si="27"/>
        <v>8.3333333333333339</v>
      </c>
      <c r="T33" s="29">
        <f t="shared" si="39"/>
        <v>8.3333333333333339</v>
      </c>
      <c r="U33" s="29">
        <f t="shared" si="40"/>
        <v>8.3333333333333339</v>
      </c>
      <c r="V33" s="29">
        <f t="shared" si="41"/>
        <v>8.3333333333333339</v>
      </c>
      <c r="W33" s="29">
        <f t="shared" si="42"/>
        <v>8.3333333333333339</v>
      </c>
      <c r="X33" s="29">
        <f t="shared" si="43"/>
        <v>8.3333333333333339</v>
      </c>
      <c r="Y33" s="29">
        <f t="shared" si="44"/>
        <v>8.3333333333333339</v>
      </c>
      <c r="Z33" s="29">
        <f t="shared" si="45"/>
        <v>8.3333333333333339</v>
      </c>
      <c r="AA33" s="29">
        <f t="shared" si="45"/>
        <v>8.3333333333333339</v>
      </c>
      <c r="AB33" s="29">
        <f t="shared" si="46"/>
        <v>8.3333333333333339</v>
      </c>
      <c r="AC33" s="29">
        <f t="shared" si="28"/>
        <v>8.3333333333333339</v>
      </c>
      <c r="AD33" s="65">
        <f t="shared" si="34"/>
        <v>99.999999999999986</v>
      </c>
      <c r="AE33" s="29"/>
      <c r="AF33" s="29">
        <f t="shared" si="29"/>
        <v>8.3333333333333339</v>
      </c>
      <c r="AG33" s="44">
        <f t="shared" si="30"/>
        <v>8.3333333333333339</v>
      </c>
      <c r="AH33" s="29">
        <f t="shared" si="28"/>
        <v>8.3333333333333339</v>
      </c>
      <c r="AI33" s="29">
        <f t="shared" si="28"/>
        <v>8.3333333333333339</v>
      </c>
      <c r="AJ33" s="29">
        <f t="shared" si="28"/>
        <v>8.3333333333333339</v>
      </c>
      <c r="AK33" s="29">
        <f t="shared" si="28"/>
        <v>8.3333333333333339</v>
      </c>
      <c r="AL33" s="29">
        <f t="shared" si="28"/>
        <v>8.3333333333333339</v>
      </c>
      <c r="AM33" s="29">
        <f t="shared" si="28"/>
        <v>8.3333333333333339</v>
      </c>
      <c r="AN33" s="29">
        <f t="shared" si="28"/>
        <v>8.3333333333333339</v>
      </c>
      <c r="AO33" s="29">
        <f t="shared" si="28"/>
        <v>8.3333333333333339</v>
      </c>
      <c r="AP33" s="29">
        <f t="shared" si="28"/>
        <v>8.3333333333333339</v>
      </c>
      <c r="AQ33" s="29">
        <f t="shared" si="28"/>
        <v>8.3333333333333339</v>
      </c>
      <c r="AR33" s="65">
        <f t="shared" si="25"/>
        <v>75</v>
      </c>
    </row>
    <row r="34" spans="1:44" ht="15.6" x14ac:dyDescent="0.3">
      <c r="B34" s="2" t="s">
        <v>52</v>
      </c>
      <c r="D34" s="30"/>
      <c r="E34" s="30"/>
      <c r="F34" s="30"/>
      <c r="G34" s="30">
        <v>250</v>
      </c>
      <c r="H34" s="29">
        <f t="shared" si="31"/>
        <v>250</v>
      </c>
      <c r="I34" s="29">
        <f t="shared" si="32"/>
        <v>250</v>
      </c>
      <c r="J34" s="29">
        <f t="shared" si="32"/>
        <v>250</v>
      </c>
      <c r="K34" s="29">
        <f t="shared" si="32"/>
        <v>250</v>
      </c>
      <c r="L34" s="29">
        <f t="shared" ref="L34:O34" si="49">K34</f>
        <v>250</v>
      </c>
      <c r="M34" s="29">
        <f t="shared" si="49"/>
        <v>250</v>
      </c>
      <c r="N34" s="29">
        <f t="shared" si="49"/>
        <v>250</v>
      </c>
      <c r="O34" s="29">
        <f t="shared" si="49"/>
        <v>250</v>
      </c>
      <c r="P34" s="65">
        <f t="shared" si="21"/>
        <v>2250</v>
      </c>
      <c r="Q34" s="29"/>
      <c r="R34" s="29">
        <f t="shared" si="26"/>
        <v>250</v>
      </c>
      <c r="S34" s="29">
        <f t="shared" si="27"/>
        <v>250</v>
      </c>
      <c r="T34" s="29">
        <f t="shared" si="39"/>
        <v>250</v>
      </c>
      <c r="U34" s="29">
        <f t="shared" si="40"/>
        <v>250</v>
      </c>
      <c r="V34" s="29">
        <f t="shared" si="41"/>
        <v>250</v>
      </c>
      <c r="W34" s="29">
        <f t="shared" si="42"/>
        <v>250</v>
      </c>
      <c r="X34" s="29">
        <f t="shared" si="43"/>
        <v>250</v>
      </c>
      <c r="Y34" s="29">
        <f t="shared" si="44"/>
        <v>250</v>
      </c>
      <c r="Z34" s="29">
        <f t="shared" si="45"/>
        <v>250</v>
      </c>
      <c r="AA34" s="29">
        <f t="shared" si="45"/>
        <v>250</v>
      </c>
      <c r="AB34" s="29">
        <f t="shared" si="46"/>
        <v>250</v>
      </c>
      <c r="AC34" s="29">
        <f t="shared" si="28"/>
        <v>250</v>
      </c>
      <c r="AD34" s="65">
        <f t="shared" si="34"/>
        <v>3000</v>
      </c>
      <c r="AE34" s="29"/>
      <c r="AF34" s="29">
        <f t="shared" si="29"/>
        <v>250</v>
      </c>
      <c r="AG34" s="44">
        <f t="shared" si="30"/>
        <v>250</v>
      </c>
      <c r="AH34" s="29">
        <f t="shared" si="28"/>
        <v>250</v>
      </c>
      <c r="AI34" s="29">
        <f t="shared" si="28"/>
        <v>250</v>
      </c>
      <c r="AJ34" s="29">
        <f t="shared" si="28"/>
        <v>250</v>
      </c>
      <c r="AK34" s="29">
        <f t="shared" si="28"/>
        <v>250</v>
      </c>
      <c r="AL34" s="29">
        <f t="shared" si="28"/>
        <v>250</v>
      </c>
      <c r="AM34" s="29">
        <f t="shared" si="28"/>
        <v>250</v>
      </c>
      <c r="AN34" s="29">
        <f t="shared" si="28"/>
        <v>250</v>
      </c>
      <c r="AO34" s="29">
        <f t="shared" si="28"/>
        <v>250</v>
      </c>
      <c r="AP34" s="29">
        <f t="shared" si="28"/>
        <v>250</v>
      </c>
      <c r="AQ34" s="29">
        <f t="shared" si="28"/>
        <v>250</v>
      </c>
      <c r="AR34" s="65">
        <f t="shared" si="25"/>
        <v>2250</v>
      </c>
    </row>
    <row r="35" spans="1:44" ht="15.6" x14ac:dyDescent="0.3">
      <c r="B35" s="2" t="s">
        <v>55</v>
      </c>
      <c r="D35" s="30"/>
      <c r="E35" s="30"/>
      <c r="F35" s="30"/>
      <c r="G35" s="30">
        <v>39.1</v>
      </c>
      <c r="H35" s="29">
        <f t="shared" si="31"/>
        <v>39.1</v>
      </c>
      <c r="I35" s="29">
        <f t="shared" si="32"/>
        <v>39.1</v>
      </c>
      <c r="J35" s="29">
        <f t="shared" si="32"/>
        <v>39.1</v>
      </c>
      <c r="K35" s="29">
        <f t="shared" si="32"/>
        <v>39.1</v>
      </c>
      <c r="L35" s="29">
        <f t="shared" ref="L35:O35" si="50">K35</f>
        <v>39.1</v>
      </c>
      <c r="M35" s="29">
        <f t="shared" si="50"/>
        <v>39.1</v>
      </c>
      <c r="N35" s="29">
        <f t="shared" si="50"/>
        <v>39.1</v>
      </c>
      <c r="O35" s="29">
        <f t="shared" si="50"/>
        <v>39.1</v>
      </c>
      <c r="P35" s="65">
        <f t="shared" si="21"/>
        <v>351.90000000000003</v>
      </c>
      <c r="Q35" s="29"/>
      <c r="R35" s="29">
        <f t="shared" si="26"/>
        <v>39.1</v>
      </c>
      <c r="S35" s="29">
        <f t="shared" si="27"/>
        <v>39.1</v>
      </c>
      <c r="T35" s="29">
        <f t="shared" si="39"/>
        <v>39.1</v>
      </c>
      <c r="U35" s="29">
        <f t="shared" si="40"/>
        <v>39.1</v>
      </c>
      <c r="V35" s="29">
        <f t="shared" si="41"/>
        <v>39.1</v>
      </c>
      <c r="W35" s="29">
        <f t="shared" si="42"/>
        <v>39.1</v>
      </c>
      <c r="X35" s="29">
        <f t="shared" si="43"/>
        <v>39.1</v>
      </c>
      <c r="Y35" s="29">
        <f t="shared" si="44"/>
        <v>39.1</v>
      </c>
      <c r="Z35" s="29">
        <f t="shared" si="45"/>
        <v>39.1</v>
      </c>
      <c r="AA35" s="29">
        <f t="shared" si="45"/>
        <v>39.1</v>
      </c>
      <c r="AB35" s="29">
        <f t="shared" si="46"/>
        <v>39.1</v>
      </c>
      <c r="AC35" s="29">
        <f t="shared" si="28"/>
        <v>39.1</v>
      </c>
      <c r="AD35" s="65">
        <f>SUM(R35:AC35)</f>
        <v>469.2000000000001</v>
      </c>
      <c r="AE35" s="29"/>
      <c r="AF35" s="29">
        <f t="shared" si="29"/>
        <v>39.1</v>
      </c>
      <c r="AG35" s="44">
        <f t="shared" si="30"/>
        <v>39.1</v>
      </c>
      <c r="AH35" s="29">
        <f t="shared" si="28"/>
        <v>39.1</v>
      </c>
      <c r="AI35" s="29">
        <f t="shared" si="28"/>
        <v>39.1</v>
      </c>
      <c r="AJ35" s="29">
        <f t="shared" si="28"/>
        <v>39.1</v>
      </c>
      <c r="AK35" s="29">
        <f t="shared" si="28"/>
        <v>39.1</v>
      </c>
      <c r="AL35" s="29">
        <f t="shared" si="28"/>
        <v>39.1</v>
      </c>
      <c r="AM35" s="29">
        <f t="shared" si="28"/>
        <v>39.1</v>
      </c>
      <c r="AN35" s="29">
        <f t="shared" si="28"/>
        <v>39.1</v>
      </c>
      <c r="AO35" s="29">
        <f t="shared" si="28"/>
        <v>39.1</v>
      </c>
      <c r="AP35" s="29">
        <f t="shared" si="28"/>
        <v>39.1</v>
      </c>
      <c r="AQ35" s="29">
        <f t="shared" si="28"/>
        <v>39.1</v>
      </c>
      <c r="AR35" s="65">
        <f t="shared" si="25"/>
        <v>351.90000000000003</v>
      </c>
    </row>
    <row r="36" spans="1:44" ht="15" x14ac:dyDescent="0.35">
      <c r="B36" s="21"/>
      <c r="D36" s="27"/>
      <c r="E36" s="27"/>
      <c r="F36" s="27"/>
      <c r="G36" s="27"/>
      <c r="H36" s="27"/>
      <c r="I36" s="27"/>
      <c r="J36" s="27"/>
      <c r="K36" s="27"/>
      <c r="L36" s="27"/>
      <c r="M36" s="27"/>
      <c r="N36" s="27"/>
      <c r="O36" s="27"/>
      <c r="P36" s="66"/>
      <c r="Q36" s="27"/>
      <c r="R36" s="27"/>
      <c r="S36" s="27"/>
      <c r="T36" s="27"/>
      <c r="U36" s="27"/>
      <c r="V36" s="27"/>
      <c r="W36" s="27"/>
      <c r="X36" s="27"/>
      <c r="Y36" s="27"/>
      <c r="Z36" s="27"/>
      <c r="AA36" s="27"/>
      <c r="AB36" s="27"/>
      <c r="AC36" s="27"/>
      <c r="AD36" s="66"/>
      <c r="AF36" s="43"/>
      <c r="AG36" s="43"/>
      <c r="AH36" s="43"/>
      <c r="AI36" s="43"/>
      <c r="AJ36" s="43"/>
      <c r="AK36" s="43"/>
      <c r="AL36" s="43"/>
      <c r="AM36" s="43"/>
      <c r="AN36" s="43"/>
      <c r="AO36" s="43"/>
      <c r="AP36" s="43"/>
      <c r="AQ36" s="43"/>
      <c r="AR36" s="66"/>
    </row>
    <row r="37" spans="1:44" ht="15" x14ac:dyDescent="0.35">
      <c r="B37" s="21"/>
      <c r="D37" s="28"/>
      <c r="E37" s="28"/>
      <c r="F37" s="28"/>
      <c r="G37" s="28"/>
      <c r="H37" s="28"/>
      <c r="I37" s="28"/>
      <c r="J37" s="28"/>
      <c r="K37" s="28"/>
      <c r="L37" s="28"/>
      <c r="M37" s="28"/>
      <c r="N37" s="28"/>
      <c r="O37" s="28"/>
      <c r="P37" s="68"/>
      <c r="Q37" s="28"/>
      <c r="R37" s="28"/>
      <c r="S37" s="28"/>
      <c r="T37" s="28"/>
      <c r="U37" s="28"/>
      <c r="V37" s="28"/>
      <c r="W37" s="28"/>
      <c r="X37" s="28"/>
      <c r="Y37" s="28"/>
      <c r="Z37" s="28"/>
      <c r="AA37" s="28"/>
      <c r="AB37" s="28"/>
      <c r="AC37" s="28"/>
      <c r="AD37" s="68"/>
      <c r="AR37" s="68"/>
    </row>
    <row r="38" spans="1:44" x14ac:dyDescent="0.25">
      <c r="A38" s="130" t="s">
        <v>34</v>
      </c>
      <c r="B38" s="130"/>
      <c r="C38" s="130"/>
      <c r="D38" s="41">
        <f t="shared" ref="D38:F38" si="51">SUM(D14:D36)</f>
        <v>0</v>
      </c>
      <c r="E38" s="41">
        <f t="shared" si="51"/>
        <v>0</v>
      </c>
      <c r="F38" s="41">
        <f t="shared" si="51"/>
        <v>0</v>
      </c>
      <c r="G38" s="41">
        <f>SUM(G14:G36)</f>
        <v>1039.8223333333335</v>
      </c>
      <c r="H38" s="41">
        <f>SUM(H14:H36)</f>
        <v>1039.8223333333335</v>
      </c>
      <c r="I38" s="41">
        <f t="shared" ref="I38:O38" si="52">SUM(I14:I36)</f>
        <v>1039.8223333333335</v>
      </c>
      <c r="J38" s="41">
        <f t="shared" si="52"/>
        <v>1039.8223333333335</v>
      </c>
      <c r="K38" s="41">
        <f t="shared" si="52"/>
        <v>1039.8223333333335</v>
      </c>
      <c r="L38" s="41">
        <f t="shared" si="52"/>
        <v>1039.8223333333335</v>
      </c>
      <c r="M38" s="41">
        <f t="shared" si="52"/>
        <v>1039.8223333333335</v>
      </c>
      <c r="N38" s="41">
        <f t="shared" si="52"/>
        <v>1039.8223333333335</v>
      </c>
      <c r="O38" s="41">
        <f t="shared" si="52"/>
        <v>1039.8223333333335</v>
      </c>
      <c r="P38" s="69">
        <f>SUM(G38:O38)</f>
        <v>9358.4010000000017</v>
      </c>
      <c r="Q38" s="41"/>
      <c r="R38" s="41">
        <f t="shared" ref="R38:AC38" si="53">SUM(R14:R36)</f>
        <v>1039.8223333333335</v>
      </c>
      <c r="S38" s="41">
        <f t="shared" si="53"/>
        <v>1039.8223333333335</v>
      </c>
      <c r="T38" s="41">
        <f t="shared" si="53"/>
        <v>1039.8223333333335</v>
      </c>
      <c r="U38" s="41">
        <f t="shared" si="53"/>
        <v>1039.8223333333335</v>
      </c>
      <c r="V38" s="41">
        <f t="shared" si="53"/>
        <v>1039.8223333333335</v>
      </c>
      <c r="W38" s="41">
        <f t="shared" si="53"/>
        <v>1039.8223333333335</v>
      </c>
      <c r="X38" s="41">
        <f t="shared" si="53"/>
        <v>1039.8223333333335</v>
      </c>
      <c r="Y38" s="41">
        <f t="shared" si="53"/>
        <v>1039.8223333333335</v>
      </c>
      <c r="Z38" s="41">
        <f t="shared" si="53"/>
        <v>1039.8223333333335</v>
      </c>
      <c r="AA38" s="41">
        <f t="shared" si="53"/>
        <v>1039.8223333333335</v>
      </c>
      <c r="AB38" s="41">
        <f t="shared" si="53"/>
        <v>1039.8223333333335</v>
      </c>
      <c r="AC38" s="41">
        <f t="shared" si="53"/>
        <v>1039.8223333333335</v>
      </c>
      <c r="AD38" s="69">
        <f>SUM(U38:AC38)</f>
        <v>9358.4010000000017</v>
      </c>
      <c r="AE38" s="45"/>
      <c r="AF38" s="41">
        <f t="shared" ref="AF38:AQ38" si="54">SUM(AF14:AF36)</f>
        <v>1039.8223333333335</v>
      </c>
      <c r="AG38" s="41">
        <f t="shared" si="54"/>
        <v>1039.8223333333335</v>
      </c>
      <c r="AH38" s="41">
        <f t="shared" si="54"/>
        <v>1039.8223333333335</v>
      </c>
      <c r="AI38" s="41">
        <f t="shared" si="54"/>
        <v>1039.8223333333335</v>
      </c>
      <c r="AJ38" s="41">
        <f t="shared" si="54"/>
        <v>1039.8223333333335</v>
      </c>
      <c r="AK38" s="41">
        <f t="shared" si="54"/>
        <v>1039.8223333333335</v>
      </c>
      <c r="AL38" s="41">
        <f t="shared" si="54"/>
        <v>1039.8223333333335</v>
      </c>
      <c r="AM38" s="41">
        <f t="shared" si="54"/>
        <v>1039.8223333333335</v>
      </c>
      <c r="AN38" s="41">
        <f t="shared" si="54"/>
        <v>1039.8223333333335</v>
      </c>
      <c r="AO38" s="41">
        <f t="shared" si="54"/>
        <v>1039.8223333333335</v>
      </c>
      <c r="AP38" s="41">
        <f t="shared" si="54"/>
        <v>1039.8223333333335</v>
      </c>
      <c r="AQ38" s="41">
        <f t="shared" si="54"/>
        <v>1039.8223333333335</v>
      </c>
      <c r="AR38" s="69">
        <f>SUM(AI38:AQ38)</f>
        <v>9358.4010000000017</v>
      </c>
    </row>
    <row r="39" spans="1:44" hidden="1" x14ac:dyDescent="0.25">
      <c r="A39" s="19" t="s">
        <v>35</v>
      </c>
      <c r="B39" s="19"/>
      <c r="C39" s="19"/>
      <c r="D39" s="29"/>
      <c r="E39" s="29"/>
      <c r="F39" s="29"/>
      <c r="G39" s="29"/>
      <c r="H39" s="29"/>
      <c r="I39" s="29"/>
      <c r="J39" s="29"/>
      <c r="K39" s="29"/>
      <c r="L39" s="29"/>
      <c r="M39" s="29"/>
      <c r="N39" s="29"/>
      <c r="O39" s="29"/>
      <c r="P39" s="65">
        <f t="shared" ref="P39:P55" si="55">SUM(G39:O39)</f>
        <v>0</v>
      </c>
      <c r="Q39" s="29"/>
      <c r="R39" s="29"/>
      <c r="S39" s="29"/>
      <c r="T39" s="29"/>
      <c r="U39" s="29"/>
      <c r="V39" s="29"/>
      <c r="W39" s="29"/>
      <c r="X39" s="29"/>
      <c r="Y39" s="29"/>
      <c r="Z39" s="29"/>
      <c r="AA39" s="29"/>
      <c r="AB39" s="29"/>
      <c r="AC39" s="29"/>
      <c r="AD39" s="65">
        <f t="shared" ref="AD39:AD55" si="56">SUM(U39:AC39)</f>
        <v>0</v>
      </c>
      <c r="AE39" s="46"/>
      <c r="AF39" s="29"/>
      <c r="AR39" s="65">
        <f t="shared" ref="AR39:AR55" si="57">SUM(AI39:AQ39)</f>
        <v>0</v>
      </c>
    </row>
    <row r="40" spans="1:44" hidden="1" x14ac:dyDescent="0.25">
      <c r="B40" s="16" t="s">
        <v>36</v>
      </c>
      <c r="D40" s="29">
        <v>0</v>
      </c>
      <c r="E40" s="29">
        <v>0</v>
      </c>
      <c r="F40" s="29">
        <f>E40</f>
        <v>0</v>
      </c>
      <c r="G40" s="29">
        <f>F40</f>
        <v>0</v>
      </c>
      <c r="H40" s="29">
        <f>G40</f>
        <v>0</v>
      </c>
      <c r="I40" s="29">
        <f>H40</f>
        <v>0</v>
      </c>
      <c r="J40" s="29">
        <v>0</v>
      </c>
      <c r="K40" s="29">
        <f>J40</f>
        <v>0</v>
      </c>
      <c r="L40" s="29">
        <f>K40</f>
        <v>0</v>
      </c>
      <c r="M40" s="29">
        <f>L40</f>
        <v>0</v>
      </c>
      <c r="N40" s="29">
        <f>M40</f>
        <v>0</v>
      </c>
      <c r="O40" s="29">
        <f>N40</f>
        <v>0</v>
      </c>
      <c r="P40" s="65">
        <f t="shared" si="55"/>
        <v>0</v>
      </c>
      <c r="Q40" s="29"/>
      <c r="R40" s="29">
        <f>O40</f>
        <v>0</v>
      </c>
      <c r="S40" s="29">
        <f t="shared" ref="S40:AC45" si="58">Q40</f>
        <v>0</v>
      </c>
      <c r="T40" s="29">
        <f t="shared" si="58"/>
        <v>0</v>
      </c>
      <c r="U40" s="29">
        <f t="shared" si="58"/>
        <v>0</v>
      </c>
      <c r="V40" s="29">
        <f t="shared" si="58"/>
        <v>0</v>
      </c>
      <c r="W40" s="29">
        <f t="shared" si="58"/>
        <v>0</v>
      </c>
      <c r="X40" s="29">
        <f t="shared" si="58"/>
        <v>0</v>
      </c>
      <c r="Y40" s="29">
        <f t="shared" si="58"/>
        <v>0</v>
      </c>
      <c r="Z40" s="29">
        <f t="shared" si="58"/>
        <v>0</v>
      </c>
      <c r="AA40" s="29">
        <f t="shared" si="58"/>
        <v>0</v>
      </c>
      <c r="AB40" s="29">
        <f t="shared" si="58"/>
        <v>0</v>
      </c>
      <c r="AC40" s="29">
        <f t="shared" si="58"/>
        <v>0</v>
      </c>
      <c r="AD40" s="65">
        <f t="shared" si="56"/>
        <v>0</v>
      </c>
      <c r="AE40" s="46"/>
      <c r="AF40" s="29">
        <f t="shared" ref="AF40:AF45" si="59">AC40</f>
        <v>0</v>
      </c>
      <c r="AR40" s="65">
        <f t="shared" si="57"/>
        <v>0</v>
      </c>
    </row>
    <row r="41" spans="1:44" hidden="1" x14ac:dyDescent="0.25">
      <c r="B41" s="16" t="s">
        <v>37</v>
      </c>
      <c r="D41" s="29">
        <v>0</v>
      </c>
      <c r="E41" s="29">
        <v>0</v>
      </c>
      <c r="F41" s="29">
        <f t="shared" ref="F41:H45" si="60">E41</f>
        <v>0</v>
      </c>
      <c r="G41" s="29">
        <f t="shared" si="60"/>
        <v>0</v>
      </c>
      <c r="H41" s="29">
        <f t="shared" si="60"/>
        <v>0</v>
      </c>
      <c r="I41" s="29">
        <f t="shared" ref="I41:K45" si="61">H41</f>
        <v>0</v>
      </c>
      <c r="J41" s="29">
        <v>0</v>
      </c>
      <c r="K41" s="29">
        <f t="shared" ref="K41:O44" si="62">J41</f>
        <v>0</v>
      </c>
      <c r="L41" s="29">
        <f t="shared" si="62"/>
        <v>0</v>
      </c>
      <c r="M41" s="29">
        <f t="shared" si="62"/>
        <v>0</v>
      </c>
      <c r="N41" s="29">
        <f t="shared" si="62"/>
        <v>0</v>
      </c>
      <c r="O41" s="29">
        <f t="shared" si="62"/>
        <v>0</v>
      </c>
      <c r="P41" s="65">
        <f t="shared" si="55"/>
        <v>0</v>
      </c>
      <c r="Q41" s="29"/>
      <c r="R41" s="29">
        <f t="shared" ref="R41:R45" si="63">O41</f>
        <v>0</v>
      </c>
      <c r="S41" s="29">
        <f t="shared" si="58"/>
        <v>0</v>
      </c>
      <c r="T41" s="29">
        <f t="shared" si="58"/>
        <v>0</v>
      </c>
      <c r="U41" s="29">
        <f t="shared" si="58"/>
        <v>0</v>
      </c>
      <c r="V41" s="29">
        <f t="shared" si="58"/>
        <v>0</v>
      </c>
      <c r="W41" s="29">
        <f t="shared" si="58"/>
        <v>0</v>
      </c>
      <c r="X41" s="29">
        <f t="shared" si="58"/>
        <v>0</v>
      </c>
      <c r="Y41" s="29">
        <f t="shared" si="58"/>
        <v>0</v>
      </c>
      <c r="Z41" s="29">
        <f t="shared" si="58"/>
        <v>0</v>
      </c>
      <c r="AA41" s="29">
        <f t="shared" si="58"/>
        <v>0</v>
      </c>
      <c r="AB41" s="29">
        <f t="shared" si="58"/>
        <v>0</v>
      </c>
      <c r="AC41" s="29">
        <f t="shared" si="58"/>
        <v>0</v>
      </c>
      <c r="AD41" s="65">
        <f t="shared" si="56"/>
        <v>0</v>
      </c>
      <c r="AE41" s="46"/>
      <c r="AF41" s="29">
        <f t="shared" si="59"/>
        <v>0</v>
      </c>
      <c r="AR41" s="65">
        <f t="shared" si="57"/>
        <v>0</v>
      </c>
    </row>
    <row r="42" spans="1:44" hidden="1" x14ac:dyDescent="0.25">
      <c r="B42" s="16" t="s">
        <v>38</v>
      </c>
      <c r="D42" s="29">
        <v>0</v>
      </c>
      <c r="E42" s="29">
        <v>0</v>
      </c>
      <c r="F42" s="29">
        <f t="shared" si="60"/>
        <v>0</v>
      </c>
      <c r="G42" s="29">
        <f t="shared" si="60"/>
        <v>0</v>
      </c>
      <c r="H42" s="29">
        <f t="shared" si="60"/>
        <v>0</v>
      </c>
      <c r="I42" s="29">
        <f t="shared" si="61"/>
        <v>0</v>
      </c>
      <c r="J42" s="29">
        <v>0</v>
      </c>
      <c r="K42" s="29">
        <f t="shared" si="62"/>
        <v>0</v>
      </c>
      <c r="L42" s="29">
        <f t="shared" si="62"/>
        <v>0</v>
      </c>
      <c r="M42" s="29">
        <f t="shared" si="62"/>
        <v>0</v>
      </c>
      <c r="N42" s="29">
        <f t="shared" si="62"/>
        <v>0</v>
      </c>
      <c r="O42" s="29">
        <f t="shared" si="62"/>
        <v>0</v>
      </c>
      <c r="P42" s="65">
        <f t="shared" si="55"/>
        <v>0</v>
      </c>
      <c r="Q42" s="29"/>
      <c r="R42" s="29">
        <f t="shared" si="63"/>
        <v>0</v>
      </c>
      <c r="S42" s="29">
        <f t="shared" si="58"/>
        <v>0</v>
      </c>
      <c r="T42" s="29">
        <f t="shared" si="58"/>
        <v>0</v>
      </c>
      <c r="U42" s="29">
        <f t="shared" si="58"/>
        <v>0</v>
      </c>
      <c r="V42" s="29">
        <f t="shared" si="58"/>
        <v>0</v>
      </c>
      <c r="W42" s="29">
        <f t="shared" si="58"/>
        <v>0</v>
      </c>
      <c r="X42" s="29">
        <f t="shared" si="58"/>
        <v>0</v>
      </c>
      <c r="Y42" s="29">
        <f t="shared" si="58"/>
        <v>0</v>
      </c>
      <c r="Z42" s="29">
        <f t="shared" si="58"/>
        <v>0</v>
      </c>
      <c r="AA42" s="29">
        <f t="shared" si="58"/>
        <v>0</v>
      </c>
      <c r="AB42" s="29">
        <f t="shared" si="58"/>
        <v>0</v>
      </c>
      <c r="AC42" s="29">
        <f t="shared" si="58"/>
        <v>0</v>
      </c>
      <c r="AD42" s="65">
        <f t="shared" si="56"/>
        <v>0</v>
      </c>
      <c r="AE42" s="46"/>
      <c r="AF42" s="29">
        <f t="shared" si="59"/>
        <v>0</v>
      </c>
      <c r="AR42" s="65">
        <f t="shared" si="57"/>
        <v>0</v>
      </c>
    </row>
    <row r="43" spans="1:44" hidden="1" x14ac:dyDescent="0.25">
      <c r="B43" s="16" t="s">
        <v>39</v>
      </c>
      <c r="D43" s="29">
        <v>0</v>
      </c>
      <c r="E43" s="29">
        <v>0</v>
      </c>
      <c r="F43" s="29">
        <f t="shared" si="60"/>
        <v>0</v>
      </c>
      <c r="G43" s="29">
        <f t="shared" si="60"/>
        <v>0</v>
      </c>
      <c r="H43" s="29">
        <f t="shared" si="60"/>
        <v>0</v>
      </c>
      <c r="I43" s="29">
        <f t="shared" si="61"/>
        <v>0</v>
      </c>
      <c r="J43" s="29">
        <v>0</v>
      </c>
      <c r="K43" s="29">
        <f t="shared" si="62"/>
        <v>0</v>
      </c>
      <c r="L43" s="29">
        <f t="shared" si="62"/>
        <v>0</v>
      </c>
      <c r="M43" s="29">
        <f t="shared" si="62"/>
        <v>0</v>
      </c>
      <c r="N43" s="29">
        <f t="shared" si="62"/>
        <v>0</v>
      </c>
      <c r="O43" s="29">
        <f t="shared" si="62"/>
        <v>0</v>
      </c>
      <c r="P43" s="65">
        <f t="shared" si="55"/>
        <v>0</v>
      </c>
      <c r="Q43" s="29"/>
      <c r="R43" s="29">
        <f t="shared" si="63"/>
        <v>0</v>
      </c>
      <c r="S43" s="29">
        <f t="shared" si="58"/>
        <v>0</v>
      </c>
      <c r="T43" s="29">
        <f t="shared" si="58"/>
        <v>0</v>
      </c>
      <c r="U43" s="29">
        <f t="shared" si="58"/>
        <v>0</v>
      </c>
      <c r="V43" s="29">
        <f t="shared" si="58"/>
        <v>0</v>
      </c>
      <c r="W43" s="29">
        <f t="shared" si="58"/>
        <v>0</v>
      </c>
      <c r="X43" s="29">
        <f t="shared" si="58"/>
        <v>0</v>
      </c>
      <c r="Y43" s="29">
        <f t="shared" si="58"/>
        <v>0</v>
      </c>
      <c r="Z43" s="29">
        <f t="shared" si="58"/>
        <v>0</v>
      </c>
      <c r="AA43" s="29">
        <f t="shared" si="58"/>
        <v>0</v>
      </c>
      <c r="AB43" s="29">
        <f t="shared" si="58"/>
        <v>0</v>
      </c>
      <c r="AC43" s="29">
        <f t="shared" si="58"/>
        <v>0</v>
      </c>
      <c r="AD43" s="65">
        <f t="shared" si="56"/>
        <v>0</v>
      </c>
      <c r="AE43" s="46"/>
      <c r="AF43" s="29">
        <f t="shared" si="59"/>
        <v>0</v>
      </c>
      <c r="AR43" s="65">
        <f t="shared" si="57"/>
        <v>0</v>
      </c>
    </row>
    <row r="44" spans="1:44" hidden="1" x14ac:dyDescent="0.25">
      <c r="B44" s="16" t="s">
        <v>40</v>
      </c>
      <c r="D44" s="29">
        <v>0</v>
      </c>
      <c r="E44" s="29">
        <v>0</v>
      </c>
      <c r="F44" s="29">
        <f t="shared" si="60"/>
        <v>0</v>
      </c>
      <c r="G44" s="29">
        <f t="shared" si="60"/>
        <v>0</v>
      </c>
      <c r="H44" s="29">
        <f t="shared" si="60"/>
        <v>0</v>
      </c>
      <c r="I44" s="29">
        <f t="shared" si="61"/>
        <v>0</v>
      </c>
      <c r="J44" s="29">
        <v>0</v>
      </c>
      <c r="K44" s="29">
        <f t="shared" si="62"/>
        <v>0</v>
      </c>
      <c r="L44" s="29">
        <f t="shared" si="62"/>
        <v>0</v>
      </c>
      <c r="M44" s="29">
        <f t="shared" ref="M44:O44" si="64">L44</f>
        <v>0</v>
      </c>
      <c r="N44" s="29">
        <f t="shared" si="64"/>
        <v>0</v>
      </c>
      <c r="O44" s="29">
        <f t="shared" si="64"/>
        <v>0</v>
      </c>
      <c r="P44" s="65">
        <f t="shared" si="55"/>
        <v>0</v>
      </c>
      <c r="Q44" s="29"/>
      <c r="R44" s="29">
        <f t="shared" si="63"/>
        <v>0</v>
      </c>
      <c r="S44" s="29">
        <f t="shared" si="58"/>
        <v>0</v>
      </c>
      <c r="T44" s="29">
        <f t="shared" si="58"/>
        <v>0</v>
      </c>
      <c r="U44" s="29">
        <f t="shared" si="58"/>
        <v>0</v>
      </c>
      <c r="V44" s="29">
        <f t="shared" si="58"/>
        <v>0</v>
      </c>
      <c r="W44" s="29">
        <f t="shared" si="58"/>
        <v>0</v>
      </c>
      <c r="X44" s="29">
        <f t="shared" si="58"/>
        <v>0</v>
      </c>
      <c r="Y44" s="29">
        <f t="shared" si="58"/>
        <v>0</v>
      </c>
      <c r="Z44" s="29">
        <f t="shared" si="58"/>
        <v>0</v>
      </c>
      <c r="AA44" s="29">
        <f t="shared" si="58"/>
        <v>0</v>
      </c>
      <c r="AB44" s="29">
        <f t="shared" si="58"/>
        <v>0</v>
      </c>
      <c r="AC44" s="29">
        <f t="shared" si="58"/>
        <v>0</v>
      </c>
      <c r="AD44" s="65">
        <f t="shared" si="56"/>
        <v>0</v>
      </c>
      <c r="AE44" s="46"/>
      <c r="AF44" s="29">
        <f t="shared" si="59"/>
        <v>0</v>
      </c>
      <c r="AR44" s="65">
        <f t="shared" si="57"/>
        <v>0</v>
      </c>
    </row>
    <row r="45" spans="1:44" hidden="1" x14ac:dyDescent="0.25">
      <c r="B45" s="16" t="s">
        <v>41</v>
      </c>
      <c r="D45" s="33">
        <v>0</v>
      </c>
      <c r="E45" s="33">
        <v>0</v>
      </c>
      <c r="F45" s="33">
        <f t="shared" si="60"/>
        <v>0</v>
      </c>
      <c r="G45" s="33">
        <f t="shared" si="60"/>
        <v>0</v>
      </c>
      <c r="H45" s="33">
        <f t="shared" si="60"/>
        <v>0</v>
      </c>
      <c r="I45" s="33">
        <f t="shared" si="61"/>
        <v>0</v>
      </c>
      <c r="J45" s="33">
        <f t="shared" si="61"/>
        <v>0</v>
      </c>
      <c r="K45" s="33">
        <f t="shared" si="61"/>
        <v>0</v>
      </c>
      <c r="L45" s="33">
        <f>K45</f>
        <v>0</v>
      </c>
      <c r="M45" s="33">
        <f>L45</f>
        <v>0</v>
      </c>
      <c r="N45" s="33">
        <f>M45</f>
        <v>0</v>
      </c>
      <c r="O45" s="33">
        <f>N45</f>
        <v>0</v>
      </c>
      <c r="P45" s="70">
        <f t="shared" si="55"/>
        <v>0</v>
      </c>
      <c r="Q45" s="33"/>
      <c r="R45" s="33">
        <f t="shared" si="63"/>
        <v>0</v>
      </c>
      <c r="S45" s="33">
        <f t="shared" si="58"/>
        <v>0</v>
      </c>
      <c r="T45" s="33">
        <f t="shared" si="58"/>
        <v>0</v>
      </c>
      <c r="U45" s="33">
        <f t="shared" si="58"/>
        <v>0</v>
      </c>
      <c r="V45" s="33">
        <f t="shared" si="58"/>
        <v>0</v>
      </c>
      <c r="W45" s="33">
        <f t="shared" si="58"/>
        <v>0</v>
      </c>
      <c r="X45" s="33">
        <f t="shared" si="58"/>
        <v>0</v>
      </c>
      <c r="Y45" s="33">
        <f t="shared" si="58"/>
        <v>0</v>
      </c>
      <c r="Z45" s="33">
        <f t="shared" si="58"/>
        <v>0</v>
      </c>
      <c r="AA45" s="33">
        <f t="shared" si="58"/>
        <v>0</v>
      </c>
      <c r="AB45" s="33">
        <f t="shared" si="58"/>
        <v>0</v>
      </c>
      <c r="AC45" s="33">
        <f t="shared" si="58"/>
        <v>0</v>
      </c>
      <c r="AD45" s="70">
        <f t="shared" si="56"/>
        <v>0</v>
      </c>
      <c r="AE45" s="47"/>
      <c r="AF45" s="33">
        <f t="shared" si="59"/>
        <v>0</v>
      </c>
      <c r="AG45" s="43"/>
      <c r="AH45" s="43"/>
      <c r="AI45" s="43"/>
      <c r="AJ45" s="43"/>
      <c r="AK45" s="43"/>
      <c r="AL45" s="43"/>
      <c r="AM45" s="43"/>
      <c r="AN45" s="43"/>
      <c r="AO45" s="43"/>
      <c r="AP45" s="43"/>
      <c r="AQ45" s="43"/>
      <c r="AR45" s="70">
        <f t="shared" si="57"/>
        <v>0</v>
      </c>
    </row>
    <row r="46" spans="1:44" hidden="1" x14ac:dyDescent="0.25">
      <c r="A46" s="130" t="s">
        <v>42</v>
      </c>
      <c r="B46" s="130"/>
      <c r="C46" s="130"/>
      <c r="D46" s="41">
        <f t="shared" ref="D46:O46" si="65">SUM(D40:D45)</f>
        <v>0</v>
      </c>
      <c r="E46" s="41">
        <f t="shared" si="65"/>
        <v>0</v>
      </c>
      <c r="F46" s="41">
        <f t="shared" si="65"/>
        <v>0</v>
      </c>
      <c r="G46" s="41">
        <f t="shared" si="65"/>
        <v>0</v>
      </c>
      <c r="H46" s="41">
        <f t="shared" si="65"/>
        <v>0</v>
      </c>
      <c r="I46" s="41">
        <f t="shared" si="65"/>
        <v>0</v>
      </c>
      <c r="J46" s="41">
        <f t="shared" si="65"/>
        <v>0</v>
      </c>
      <c r="K46" s="41">
        <f t="shared" si="65"/>
        <v>0</v>
      </c>
      <c r="L46" s="41">
        <f t="shared" si="65"/>
        <v>0</v>
      </c>
      <c r="M46" s="41">
        <f t="shared" si="65"/>
        <v>0</v>
      </c>
      <c r="N46" s="41">
        <f t="shared" si="65"/>
        <v>0</v>
      </c>
      <c r="O46" s="41">
        <f t="shared" si="65"/>
        <v>0</v>
      </c>
      <c r="P46" s="69">
        <f t="shared" si="55"/>
        <v>0</v>
      </c>
      <c r="Q46" s="41"/>
      <c r="R46" s="41">
        <f t="shared" ref="R46:AC46" si="66">SUM(R40:R45)</f>
        <v>0</v>
      </c>
      <c r="S46" s="41">
        <f t="shared" si="66"/>
        <v>0</v>
      </c>
      <c r="T46" s="41">
        <f t="shared" si="66"/>
        <v>0</v>
      </c>
      <c r="U46" s="41">
        <f t="shared" si="66"/>
        <v>0</v>
      </c>
      <c r="V46" s="41">
        <f t="shared" si="66"/>
        <v>0</v>
      </c>
      <c r="W46" s="41">
        <f t="shared" si="66"/>
        <v>0</v>
      </c>
      <c r="X46" s="41">
        <f t="shared" si="66"/>
        <v>0</v>
      </c>
      <c r="Y46" s="41">
        <f t="shared" si="66"/>
        <v>0</v>
      </c>
      <c r="Z46" s="41">
        <f t="shared" si="66"/>
        <v>0</v>
      </c>
      <c r="AA46" s="41">
        <f t="shared" si="66"/>
        <v>0</v>
      </c>
      <c r="AB46" s="41">
        <f t="shared" si="66"/>
        <v>0</v>
      </c>
      <c r="AC46" s="41">
        <f t="shared" si="66"/>
        <v>0</v>
      </c>
      <c r="AD46" s="69">
        <f t="shared" si="56"/>
        <v>0</v>
      </c>
      <c r="AE46" s="45"/>
      <c r="AF46" s="41">
        <f t="shared" ref="AF46" si="67">SUM(AF40:AF45)</f>
        <v>0</v>
      </c>
      <c r="AR46" s="69">
        <f t="shared" si="57"/>
        <v>0</v>
      </c>
    </row>
    <row r="47" spans="1:44" hidden="1" x14ac:dyDescent="0.25">
      <c r="A47" s="19" t="s">
        <v>43</v>
      </c>
      <c r="D47" s="29"/>
      <c r="E47" s="29"/>
      <c r="F47" s="29"/>
      <c r="G47" s="29"/>
      <c r="H47" s="29"/>
      <c r="I47" s="29"/>
      <c r="J47" s="29"/>
      <c r="K47" s="29"/>
      <c r="L47" s="29"/>
      <c r="M47" s="29"/>
      <c r="N47" s="29"/>
      <c r="O47" s="29"/>
      <c r="P47" s="65">
        <f t="shared" si="55"/>
        <v>0</v>
      </c>
      <c r="Q47" s="29"/>
      <c r="R47" s="29"/>
      <c r="S47" s="29"/>
      <c r="T47" s="29"/>
      <c r="U47" s="29"/>
      <c r="V47" s="29"/>
      <c r="W47" s="29"/>
      <c r="X47" s="29"/>
      <c r="Y47" s="29"/>
      <c r="Z47" s="29"/>
      <c r="AA47" s="29"/>
      <c r="AB47" s="29"/>
      <c r="AC47" s="29"/>
      <c r="AD47" s="65">
        <f t="shared" si="56"/>
        <v>0</v>
      </c>
      <c r="AE47" s="46"/>
      <c r="AF47" s="29"/>
      <c r="AR47" s="65">
        <f t="shared" si="57"/>
        <v>0</v>
      </c>
    </row>
    <row r="48" spans="1:44" hidden="1" x14ac:dyDescent="0.25">
      <c r="B48" s="16" t="s">
        <v>44</v>
      </c>
      <c r="D48" s="29">
        <v>0</v>
      </c>
      <c r="E48" s="29">
        <v>0</v>
      </c>
      <c r="F48" s="29">
        <f t="shared" ref="F48:H51" si="68">E48</f>
        <v>0</v>
      </c>
      <c r="G48" s="29">
        <f t="shared" si="68"/>
        <v>0</v>
      </c>
      <c r="H48" s="29">
        <f t="shared" si="68"/>
        <v>0</v>
      </c>
      <c r="I48" s="29">
        <f t="shared" ref="I48:K48" si="69">H48</f>
        <v>0</v>
      </c>
      <c r="J48" s="29">
        <f t="shared" si="69"/>
        <v>0</v>
      </c>
      <c r="K48" s="29">
        <f t="shared" si="69"/>
        <v>0</v>
      </c>
      <c r="L48" s="29">
        <f>K48</f>
        <v>0</v>
      </c>
      <c r="M48" s="29">
        <f>L48</f>
        <v>0</v>
      </c>
      <c r="N48" s="29">
        <f t="shared" ref="N48:O48" si="70">M48</f>
        <v>0</v>
      </c>
      <c r="O48" s="29">
        <f t="shared" si="70"/>
        <v>0</v>
      </c>
      <c r="P48" s="65">
        <f t="shared" si="55"/>
        <v>0</v>
      </c>
      <c r="Q48" s="29"/>
      <c r="R48" s="29"/>
      <c r="S48" s="29"/>
      <c r="T48" s="29"/>
      <c r="U48" s="29"/>
      <c r="V48" s="29"/>
      <c r="W48" s="29"/>
      <c r="X48" s="29"/>
      <c r="Y48" s="29"/>
      <c r="Z48" s="29"/>
      <c r="AA48" s="29"/>
      <c r="AB48" s="29"/>
      <c r="AC48" s="29"/>
      <c r="AD48" s="65">
        <f t="shared" si="56"/>
        <v>0</v>
      </c>
      <c r="AE48" s="46"/>
      <c r="AF48" s="29"/>
      <c r="AR48" s="65">
        <f t="shared" si="57"/>
        <v>0</v>
      </c>
    </row>
    <row r="49" spans="1:44" hidden="1" x14ac:dyDescent="0.25">
      <c r="B49" s="16" t="s">
        <v>45</v>
      </c>
      <c r="D49" s="29">
        <v>0</v>
      </c>
      <c r="E49" s="29">
        <v>0</v>
      </c>
      <c r="F49" s="29">
        <f t="shared" si="68"/>
        <v>0</v>
      </c>
      <c r="G49" s="29">
        <f t="shared" si="68"/>
        <v>0</v>
      </c>
      <c r="H49" s="29">
        <f t="shared" si="68"/>
        <v>0</v>
      </c>
      <c r="I49" s="29">
        <f t="shared" ref="I49:O49" si="71">H49</f>
        <v>0</v>
      </c>
      <c r="J49" s="29">
        <f t="shared" si="71"/>
        <v>0</v>
      </c>
      <c r="K49" s="29">
        <f t="shared" si="71"/>
        <v>0</v>
      </c>
      <c r="L49" s="29">
        <f t="shared" si="71"/>
        <v>0</v>
      </c>
      <c r="M49" s="29">
        <f t="shared" si="71"/>
        <v>0</v>
      </c>
      <c r="N49" s="29">
        <f t="shared" si="71"/>
        <v>0</v>
      </c>
      <c r="O49" s="29">
        <f t="shared" si="71"/>
        <v>0</v>
      </c>
      <c r="P49" s="65">
        <f t="shared" si="55"/>
        <v>0</v>
      </c>
      <c r="Q49" s="29"/>
      <c r="R49" s="29"/>
      <c r="S49" s="29"/>
      <c r="T49" s="29"/>
      <c r="U49" s="29"/>
      <c r="V49" s="29"/>
      <c r="W49" s="29"/>
      <c r="X49" s="29"/>
      <c r="Y49" s="29"/>
      <c r="Z49" s="29"/>
      <c r="AA49" s="29"/>
      <c r="AB49" s="29"/>
      <c r="AC49" s="29"/>
      <c r="AD49" s="65">
        <f t="shared" si="56"/>
        <v>0</v>
      </c>
      <c r="AE49" s="46"/>
      <c r="AF49" s="29"/>
      <c r="AR49" s="65">
        <f t="shared" si="57"/>
        <v>0</v>
      </c>
    </row>
    <row r="50" spans="1:44" hidden="1" x14ac:dyDescent="0.25">
      <c r="B50" s="16" t="s">
        <v>41</v>
      </c>
      <c r="D50" s="29">
        <v>0</v>
      </c>
      <c r="E50" s="29">
        <v>0</v>
      </c>
      <c r="F50" s="29">
        <f t="shared" si="68"/>
        <v>0</v>
      </c>
      <c r="G50" s="29">
        <f t="shared" si="68"/>
        <v>0</v>
      </c>
      <c r="H50" s="29">
        <f t="shared" si="68"/>
        <v>0</v>
      </c>
      <c r="I50" s="29">
        <f t="shared" ref="I50:O50" si="72">H50</f>
        <v>0</v>
      </c>
      <c r="J50" s="29">
        <f t="shared" si="72"/>
        <v>0</v>
      </c>
      <c r="K50" s="29">
        <f t="shared" si="72"/>
        <v>0</v>
      </c>
      <c r="L50" s="29">
        <f t="shared" si="72"/>
        <v>0</v>
      </c>
      <c r="M50" s="29">
        <f t="shared" si="72"/>
        <v>0</v>
      </c>
      <c r="N50" s="29">
        <f t="shared" si="72"/>
        <v>0</v>
      </c>
      <c r="O50" s="29">
        <f t="shared" si="72"/>
        <v>0</v>
      </c>
      <c r="P50" s="65">
        <f t="shared" si="55"/>
        <v>0</v>
      </c>
      <c r="Q50" s="29"/>
      <c r="R50" s="29"/>
      <c r="S50" s="29"/>
      <c r="T50" s="29"/>
      <c r="U50" s="29"/>
      <c r="V50" s="29"/>
      <c r="W50" s="29"/>
      <c r="X50" s="29"/>
      <c r="Y50" s="29"/>
      <c r="Z50" s="29"/>
      <c r="AA50" s="29"/>
      <c r="AB50" s="29"/>
      <c r="AC50" s="29"/>
      <c r="AD50" s="65">
        <f t="shared" si="56"/>
        <v>0</v>
      </c>
      <c r="AE50" s="46"/>
      <c r="AF50" s="29"/>
      <c r="AR50" s="65">
        <f t="shared" si="57"/>
        <v>0</v>
      </c>
    </row>
    <row r="51" spans="1:44" hidden="1" x14ac:dyDescent="0.25">
      <c r="B51" s="16" t="s">
        <v>46</v>
      </c>
      <c r="D51" s="33">
        <v>0</v>
      </c>
      <c r="E51" s="33">
        <v>0</v>
      </c>
      <c r="F51" s="33">
        <f t="shared" si="68"/>
        <v>0</v>
      </c>
      <c r="G51" s="33">
        <f t="shared" si="68"/>
        <v>0</v>
      </c>
      <c r="H51" s="33">
        <f t="shared" si="68"/>
        <v>0</v>
      </c>
      <c r="I51" s="33">
        <f t="shared" ref="I51:O51" si="73">H51</f>
        <v>0</v>
      </c>
      <c r="J51" s="33">
        <f t="shared" si="73"/>
        <v>0</v>
      </c>
      <c r="K51" s="33">
        <f t="shared" si="73"/>
        <v>0</v>
      </c>
      <c r="L51" s="33">
        <f t="shared" si="73"/>
        <v>0</v>
      </c>
      <c r="M51" s="33">
        <f t="shared" si="73"/>
        <v>0</v>
      </c>
      <c r="N51" s="33">
        <f t="shared" si="73"/>
        <v>0</v>
      </c>
      <c r="O51" s="33">
        <f t="shared" si="73"/>
        <v>0</v>
      </c>
      <c r="P51" s="70">
        <f t="shared" si="55"/>
        <v>0</v>
      </c>
      <c r="Q51" s="33"/>
      <c r="R51" s="33"/>
      <c r="S51" s="33"/>
      <c r="T51" s="33"/>
      <c r="U51" s="33"/>
      <c r="V51" s="33"/>
      <c r="W51" s="33"/>
      <c r="X51" s="33"/>
      <c r="Y51" s="33"/>
      <c r="Z51" s="33"/>
      <c r="AA51" s="33"/>
      <c r="AB51" s="33"/>
      <c r="AC51" s="33"/>
      <c r="AD51" s="70">
        <f t="shared" si="56"/>
        <v>0</v>
      </c>
      <c r="AE51" s="47"/>
      <c r="AF51" s="33"/>
      <c r="AR51" s="70">
        <f t="shared" si="57"/>
        <v>0</v>
      </c>
    </row>
    <row r="52" spans="1:44" x14ac:dyDescent="0.25">
      <c r="A52" s="130" t="s">
        <v>47</v>
      </c>
      <c r="B52" s="130"/>
      <c r="C52" s="130"/>
      <c r="D52" s="41">
        <f t="shared" ref="D52:O52" si="74">SUM(D48:D51)</f>
        <v>0</v>
      </c>
      <c r="E52" s="41">
        <f t="shared" si="74"/>
        <v>0</v>
      </c>
      <c r="F52" s="41">
        <f t="shared" si="74"/>
        <v>0</v>
      </c>
      <c r="G52" s="41">
        <f t="shared" si="74"/>
        <v>0</v>
      </c>
      <c r="H52" s="41">
        <f t="shared" si="74"/>
        <v>0</v>
      </c>
      <c r="I52" s="41">
        <f t="shared" si="74"/>
        <v>0</v>
      </c>
      <c r="J52" s="41">
        <f t="shared" si="74"/>
        <v>0</v>
      </c>
      <c r="K52" s="41">
        <f t="shared" si="74"/>
        <v>0</v>
      </c>
      <c r="L52" s="41">
        <f t="shared" si="74"/>
        <v>0</v>
      </c>
      <c r="M52" s="41">
        <f t="shared" si="74"/>
        <v>0</v>
      </c>
      <c r="N52" s="41">
        <f t="shared" si="74"/>
        <v>0</v>
      </c>
      <c r="O52" s="41">
        <f t="shared" si="74"/>
        <v>0</v>
      </c>
      <c r="P52" s="69">
        <f t="shared" si="55"/>
        <v>0</v>
      </c>
      <c r="Q52" s="41"/>
      <c r="R52" s="41">
        <f t="shared" ref="R52:AC52" si="75">SUM(R48:R51)</f>
        <v>0</v>
      </c>
      <c r="S52" s="41">
        <f t="shared" si="75"/>
        <v>0</v>
      </c>
      <c r="T52" s="41">
        <f t="shared" si="75"/>
        <v>0</v>
      </c>
      <c r="U52" s="41">
        <f t="shared" si="75"/>
        <v>0</v>
      </c>
      <c r="V52" s="41">
        <f t="shared" si="75"/>
        <v>0</v>
      </c>
      <c r="W52" s="41">
        <f t="shared" si="75"/>
        <v>0</v>
      </c>
      <c r="X52" s="41">
        <f t="shared" si="75"/>
        <v>0</v>
      </c>
      <c r="Y52" s="41">
        <f t="shared" si="75"/>
        <v>0</v>
      </c>
      <c r="Z52" s="41">
        <f t="shared" si="75"/>
        <v>0</v>
      </c>
      <c r="AA52" s="41">
        <f t="shared" si="75"/>
        <v>0</v>
      </c>
      <c r="AB52" s="41">
        <f t="shared" si="75"/>
        <v>0</v>
      </c>
      <c r="AC52" s="41">
        <f t="shared" si="75"/>
        <v>0</v>
      </c>
      <c r="AD52" s="69">
        <f t="shared" si="56"/>
        <v>0</v>
      </c>
      <c r="AE52" s="45"/>
      <c r="AF52" s="41">
        <f t="shared" ref="AF52" si="76">SUM(AF48:AF51)</f>
        <v>0</v>
      </c>
      <c r="AG52" s="41">
        <f t="shared" ref="AG52" si="77">SUM(AG48:AG51)</f>
        <v>0</v>
      </c>
      <c r="AH52" s="41">
        <f t="shared" ref="AH52" si="78">SUM(AH48:AH51)</f>
        <v>0</v>
      </c>
      <c r="AI52" s="41">
        <f t="shared" ref="AI52" si="79">SUM(AI48:AI51)</f>
        <v>0</v>
      </c>
      <c r="AJ52" s="41">
        <f t="shared" ref="AJ52" si="80">SUM(AJ48:AJ51)</f>
        <v>0</v>
      </c>
      <c r="AK52" s="41">
        <f t="shared" ref="AK52" si="81">SUM(AK48:AK51)</f>
        <v>0</v>
      </c>
      <c r="AL52" s="41">
        <f t="shared" ref="AL52" si="82">SUM(AL48:AL51)</f>
        <v>0</v>
      </c>
      <c r="AM52" s="41">
        <f t="shared" ref="AM52" si="83">SUM(AM48:AM51)</f>
        <v>0</v>
      </c>
      <c r="AN52" s="41">
        <f t="shared" ref="AN52" si="84">SUM(AN48:AN51)</f>
        <v>0</v>
      </c>
      <c r="AO52" s="41">
        <f t="shared" ref="AO52" si="85">SUM(AO48:AO51)</f>
        <v>0</v>
      </c>
      <c r="AP52" s="41">
        <f t="shared" ref="AP52" si="86">SUM(AP48:AP51)</f>
        <v>0</v>
      </c>
      <c r="AQ52" s="41">
        <f t="shared" ref="AQ52" si="87">SUM(AQ48:AQ51)</f>
        <v>0</v>
      </c>
      <c r="AR52" s="69">
        <f t="shared" si="57"/>
        <v>0</v>
      </c>
    </row>
    <row r="53" spans="1:44" x14ac:dyDescent="0.25">
      <c r="D53" s="29"/>
      <c r="E53" s="29"/>
      <c r="F53" s="29"/>
      <c r="G53" s="29"/>
      <c r="H53" s="29"/>
      <c r="I53" s="29"/>
      <c r="J53" s="29"/>
      <c r="K53" s="29"/>
      <c r="L53" s="29"/>
      <c r="M53" s="29"/>
      <c r="N53" s="29"/>
      <c r="O53" s="29"/>
      <c r="P53" s="65">
        <f t="shared" si="55"/>
        <v>0</v>
      </c>
      <c r="Q53" s="29"/>
      <c r="R53" s="29"/>
      <c r="S53" s="29"/>
      <c r="T53" s="29"/>
      <c r="U53" s="29"/>
      <c r="V53" s="29"/>
      <c r="W53" s="29"/>
      <c r="X53" s="29"/>
      <c r="Y53" s="29"/>
      <c r="Z53" s="29"/>
      <c r="AA53" s="29"/>
      <c r="AB53" s="29"/>
      <c r="AC53" s="29"/>
      <c r="AD53" s="65">
        <f t="shared" si="56"/>
        <v>0</v>
      </c>
      <c r="AR53" s="65">
        <f t="shared" si="57"/>
        <v>0</v>
      </c>
    </row>
    <row r="54" spans="1:44" x14ac:dyDescent="0.25">
      <c r="C54" s="16" t="s">
        <v>48</v>
      </c>
      <c r="D54" s="41">
        <f t="shared" ref="D54:O54" si="88">D12-D38-D46+D52</f>
        <v>0</v>
      </c>
      <c r="E54" s="41">
        <f t="shared" si="88"/>
        <v>0</v>
      </c>
      <c r="F54" s="41">
        <f t="shared" si="88"/>
        <v>0</v>
      </c>
      <c r="G54" s="41">
        <f t="shared" si="88"/>
        <v>1800.1776666666665</v>
      </c>
      <c r="H54" s="41">
        <f t="shared" si="88"/>
        <v>1800.1776666666665</v>
      </c>
      <c r="I54" s="41">
        <f t="shared" si="88"/>
        <v>1800.1776666666665</v>
      </c>
      <c r="J54" s="41">
        <f t="shared" si="88"/>
        <v>1800.1776666666665</v>
      </c>
      <c r="K54" s="41">
        <f t="shared" si="88"/>
        <v>1800.1776666666665</v>
      </c>
      <c r="L54" s="41">
        <f t="shared" si="88"/>
        <v>1800.1776666666665</v>
      </c>
      <c r="M54" s="41">
        <f t="shared" si="88"/>
        <v>1800.1776666666665</v>
      </c>
      <c r="N54" s="41">
        <f t="shared" si="88"/>
        <v>1800.1776666666665</v>
      </c>
      <c r="O54" s="41">
        <f t="shared" si="88"/>
        <v>1800.1776666666665</v>
      </c>
      <c r="P54" s="69">
        <f>O54</f>
        <v>1800.1776666666665</v>
      </c>
      <c r="Q54" s="41"/>
      <c r="R54" s="41">
        <f t="shared" ref="R54:AC54" si="89">R12-R38-R46+R52</f>
        <v>3560.1776666666665</v>
      </c>
      <c r="S54" s="41">
        <f t="shared" si="89"/>
        <v>3560.1776666666665</v>
      </c>
      <c r="T54" s="41">
        <f t="shared" si="89"/>
        <v>3560.1776666666665</v>
      </c>
      <c r="U54" s="41">
        <f t="shared" si="89"/>
        <v>3560.1776666666665</v>
      </c>
      <c r="V54" s="41">
        <f t="shared" si="89"/>
        <v>3560.1776666666665</v>
      </c>
      <c r="W54" s="41">
        <f t="shared" si="89"/>
        <v>3560.1776666666665</v>
      </c>
      <c r="X54" s="41">
        <f t="shared" si="89"/>
        <v>3560.1776666666665</v>
      </c>
      <c r="Y54" s="41">
        <f t="shared" si="89"/>
        <v>3560.1776666666665</v>
      </c>
      <c r="Z54" s="41">
        <f t="shared" si="89"/>
        <v>3560.1776666666665</v>
      </c>
      <c r="AA54" s="41">
        <f t="shared" si="89"/>
        <v>3560.1776666666665</v>
      </c>
      <c r="AB54" s="41">
        <f t="shared" si="89"/>
        <v>3560.1776666666665</v>
      </c>
      <c r="AC54" s="41">
        <f t="shared" si="89"/>
        <v>3560.1776666666665</v>
      </c>
      <c r="AD54" s="69">
        <f>AC54</f>
        <v>3560.1776666666665</v>
      </c>
      <c r="AE54" s="49"/>
      <c r="AF54" s="41">
        <f t="shared" ref="AF54:AQ54" si="90">AF12-AF38-AF46+AF52</f>
        <v>7040.1776666666665</v>
      </c>
      <c r="AG54" s="41">
        <f t="shared" si="90"/>
        <v>7040.1776666666665</v>
      </c>
      <c r="AH54" s="41">
        <f t="shared" si="90"/>
        <v>7040.1776666666665</v>
      </c>
      <c r="AI54" s="41">
        <f t="shared" si="90"/>
        <v>7040.1776666666665</v>
      </c>
      <c r="AJ54" s="41">
        <f t="shared" si="90"/>
        <v>7040.1776666666665</v>
      </c>
      <c r="AK54" s="41">
        <f t="shared" si="90"/>
        <v>7040.1776666666665</v>
      </c>
      <c r="AL54" s="41">
        <f t="shared" si="90"/>
        <v>7040.1776666666665</v>
      </c>
      <c r="AM54" s="41">
        <f t="shared" si="90"/>
        <v>7040.1776666666665</v>
      </c>
      <c r="AN54" s="41">
        <f t="shared" si="90"/>
        <v>7040.1776666666665</v>
      </c>
      <c r="AO54" s="41">
        <f t="shared" si="90"/>
        <v>7040.1776666666665</v>
      </c>
      <c r="AP54" s="41">
        <f>AP12-AP38-AP46+AP52</f>
        <v>7040.1776666666665</v>
      </c>
      <c r="AQ54" s="41">
        <f t="shared" si="90"/>
        <v>7040.1776666666665</v>
      </c>
      <c r="AR54" s="69">
        <f>AQ54</f>
        <v>7040.1776666666665</v>
      </c>
    </row>
    <row r="55" spans="1:44" x14ac:dyDescent="0.25">
      <c r="D55" s="29"/>
      <c r="E55" s="29"/>
      <c r="F55" s="29"/>
      <c r="G55" s="29"/>
      <c r="H55" s="29"/>
      <c r="I55" s="29"/>
      <c r="J55" s="29"/>
      <c r="K55" s="29"/>
      <c r="L55" s="29"/>
      <c r="M55" s="29"/>
      <c r="N55" s="29"/>
      <c r="O55" s="29"/>
      <c r="P55" s="65">
        <f t="shared" si="55"/>
        <v>0</v>
      </c>
      <c r="Q55" s="29"/>
      <c r="R55" s="29"/>
      <c r="S55" s="29"/>
      <c r="T55" s="29"/>
      <c r="U55" s="29"/>
      <c r="V55" s="29"/>
      <c r="W55" s="29"/>
      <c r="X55" s="29"/>
      <c r="Y55" s="29"/>
      <c r="Z55" s="29"/>
      <c r="AA55" s="29"/>
      <c r="AB55" s="29"/>
      <c r="AC55" s="29"/>
      <c r="AD55" s="65">
        <f t="shared" si="56"/>
        <v>0</v>
      </c>
      <c r="AR55" s="65">
        <f t="shared" si="57"/>
        <v>0</v>
      </c>
    </row>
    <row r="56" spans="1:44" ht="13.8" thickBot="1" x14ac:dyDescent="0.3">
      <c r="C56" s="20" t="s">
        <v>49</v>
      </c>
      <c r="D56" s="42">
        <f t="shared" ref="D56:M56" si="91">D2+D54</f>
        <v>5000</v>
      </c>
      <c r="E56" s="42">
        <f t="shared" si="91"/>
        <v>5000</v>
      </c>
      <c r="F56" s="42">
        <f t="shared" si="91"/>
        <v>5000</v>
      </c>
      <c r="G56" s="42">
        <f>G2+G54</f>
        <v>6800.1776666666665</v>
      </c>
      <c r="H56" s="42">
        <f>H2+H54</f>
        <v>8600.355333333333</v>
      </c>
      <c r="I56" s="42">
        <f t="shared" si="91"/>
        <v>10400.532999999999</v>
      </c>
      <c r="J56" s="42">
        <f t="shared" si="91"/>
        <v>12200.710666666666</v>
      </c>
      <c r="K56" s="42">
        <f t="shared" si="91"/>
        <v>14000.888333333332</v>
      </c>
      <c r="L56" s="42">
        <f t="shared" si="91"/>
        <v>15801.065999999999</v>
      </c>
      <c r="M56" s="42">
        <f t="shared" si="91"/>
        <v>17601.243666666665</v>
      </c>
      <c r="N56" s="42">
        <f>N2+N54</f>
        <v>19401.421333333332</v>
      </c>
      <c r="O56" s="42">
        <f>O2+O54</f>
        <v>21201.598999999998</v>
      </c>
      <c r="P56" s="71">
        <f>O56</f>
        <v>21201.598999999998</v>
      </c>
      <c r="Q56" s="42"/>
      <c r="R56" s="42">
        <f t="shared" ref="R56:AC56" si="92">R2+R54</f>
        <v>24761.776666666665</v>
      </c>
      <c r="S56" s="42">
        <f t="shared" si="92"/>
        <v>28321.954333333331</v>
      </c>
      <c r="T56" s="42">
        <f t="shared" si="92"/>
        <v>31882.131999999998</v>
      </c>
      <c r="U56" s="42">
        <f t="shared" si="92"/>
        <v>35442.309666666668</v>
      </c>
      <c r="V56" s="42">
        <f t="shared" si="92"/>
        <v>39002.487333333338</v>
      </c>
      <c r="W56" s="42">
        <f t="shared" si="92"/>
        <v>42562.665000000008</v>
      </c>
      <c r="X56" s="42">
        <f t="shared" si="92"/>
        <v>46122.842666666678</v>
      </c>
      <c r="Y56" s="42">
        <f t="shared" si="92"/>
        <v>49683.020333333348</v>
      </c>
      <c r="Z56" s="42">
        <f t="shared" si="92"/>
        <v>53243.198000000019</v>
      </c>
      <c r="AA56" s="42">
        <f t="shared" si="92"/>
        <v>56803.375666666689</v>
      </c>
      <c r="AB56" s="42">
        <f t="shared" si="92"/>
        <v>60363.553333333359</v>
      </c>
      <c r="AC56" s="42">
        <f t="shared" si="92"/>
        <v>63923.731000000029</v>
      </c>
      <c r="AD56" s="71">
        <f>AC56</f>
        <v>63923.731000000029</v>
      </c>
      <c r="AE56" s="50"/>
      <c r="AF56" s="42">
        <f t="shared" ref="AF56:AQ56" si="93">AF2+AF54</f>
        <v>70963.908666666699</v>
      </c>
      <c r="AG56" s="42">
        <f t="shared" si="93"/>
        <v>78004.086333333369</v>
      </c>
      <c r="AH56" s="42">
        <f t="shared" si="93"/>
        <v>85044.264000000039</v>
      </c>
      <c r="AI56" s="42">
        <f t="shared" si="93"/>
        <v>92084.441666666709</v>
      </c>
      <c r="AJ56" s="42">
        <f t="shared" si="93"/>
        <v>99124.619333333379</v>
      </c>
      <c r="AK56" s="42">
        <f t="shared" si="93"/>
        <v>106164.79700000005</v>
      </c>
      <c r="AL56" s="42">
        <f t="shared" si="93"/>
        <v>113204.97466666672</v>
      </c>
      <c r="AM56" s="42">
        <f t="shared" si="93"/>
        <v>120245.15233333339</v>
      </c>
      <c r="AN56" s="42">
        <f t="shared" si="93"/>
        <v>127285.33000000006</v>
      </c>
      <c r="AO56" s="42">
        <f t="shared" si="93"/>
        <v>134325.50766666673</v>
      </c>
      <c r="AP56" s="42">
        <f>AP2+AP54</f>
        <v>141365.68533333339</v>
      </c>
      <c r="AQ56" s="42">
        <f t="shared" si="93"/>
        <v>148405.86300000004</v>
      </c>
      <c r="AR56" s="71">
        <f>AQ56</f>
        <v>148405.86300000004</v>
      </c>
    </row>
    <row r="57" spans="1:44" ht="14.4" thickTop="1" thickBot="1" x14ac:dyDescent="0.3">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R57" s="29"/>
    </row>
    <row r="58" spans="1:44" ht="13.8" thickBot="1" x14ac:dyDescent="0.3">
      <c r="B58" s="20" t="s">
        <v>50</v>
      </c>
      <c r="C58" s="24"/>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R58" s="29"/>
    </row>
    <row r="59" spans="1:44" x14ac:dyDescent="0.25">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R59" s="29"/>
    </row>
    <row r="60" spans="1:44" x14ac:dyDescent="0.25">
      <c r="C60" s="16" t="s">
        <v>51</v>
      </c>
      <c r="D60" s="29">
        <f t="shared" ref="D60:O60" si="94">D12-D38</f>
        <v>0</v>
      </c>
      <c r="E60" s="29">
        <f t="shared" si="94"/>
        <v>0</v>
      </c>
      <c r="F60" s="29">
        <f t="shared" si="94"/>
        <v>0</v>
      </c>
      <c r="G60" s="29">
        <f t="shared" si="94"/>
        <v>1800.1776666666665</v>
      </c>
      <c r="H60" s="29">
        <f t="shared" si="94"/>
        <v>1800.1776666666665</v>
      </c>
      <c r="I60" s="29">
        <f t="shared" si="94"/>
        <v>1800.1776666666665</v>
      </c>
      <c r="J60" s="29">
        <f t="shared" si="94"/>
        <v>1800.1776666666665</v>
      </c>
      <c r="K60" s="29">
        <f t="shared" si="94"/>
        <v>1800.1776666666665</v>
      </c>
      <c r="L60" s="29">
        <f t="shared" si="94"/>
        <v>1800.1776666666665</v>
      </c>
      <c r="M60" s="29">
        <f t="shared" si="94"/>
        <v>1800.1776666666665</v>
      </c>
      <c r="N60" s="29">
        <f t="shared" si="94"/>
        <v>1800.1776666666665</v>
      </c>
      <c r="O60" s="29">
        <f t="shared" si="94"/>
        <v>1800.1776666666665</v>
      </c>
      <c r="P60" s="29"/>
      <c r="Q60" s="29"/>
      <c r="R60" s="29">
        <f t="shared" ref="R60:AC60" si="95">R12-R38</f>
        <v>3560.1776666666665</v>
      </c>
      <c r="S60" s="29">
        <f t="shared" si="95"/>
        <v>3560.1776666666665</v>
      </c>
      <c r="T60" s="29">
        <f t="shared" si="95"/>
        <v>3560.1776666666665</v>
      </c>
      <c r="U60" s="29">
        <f t="shared" si="95"/>
        <v>3560.1776666666665</v>
      </c>
      <c r="V60" s="29">
        <f t="shared" si="95"/>
        <v>3560.1776666666665</v>
      </c>
      <c r="W60" s="29">
        <f t="shared" si="95"/>
        <v>3560.1776666666665</v>
      </c>
      <c r="X60" s="29">
        <f t="shared" si="95"/>
        <v>3560.1776666666665</v>
      </c>
      <c r="Y60" s="29">
        <f t="shared" si="95"/>
        <v>3560.1776666666665</v>
      </c>
      <c r="Z60" s="29">
        <f t="shared" si="95"/>
        <v>3560.1776666666665</v>
      </c>
      <c r="AA60" s="29">
        <f t="shared" si="95"/>
        <v>3560.1776666666665</v>
      </c>
      <c r="AB60" s="29">
        <f t="shared" si="95"/>
        <v>3560.1776666666665</v>
      </c>
      <c r="AC60" s="29">
        <f t="shared" si="95"/>
        <v>3560.1776666666665</v>
      </c>
      <c r="AD60" s="29"/>
      <c r="AF60" s="29">
        <f>AF12-AF38</f>
        <v>7040.1776666666665</v>
      </c>
      <c r="AG60" s="29">
        <f t="shared" ref="AG60:AQ60" si="96">AG12-AG38</f>
        <v>7040.1776666666665</v>
      </c>
      <c r="AH60" s="29">
        <f t="shared" si="96"/>
        <v>7040.1776666666665</v>
      </c>
      <c r="AI60" s="29">
        <f t="shared" si="96"/>
        <v>7040.1776666666665</v>
      </c>
      <c r="AJ60" s="29">
        <f t="shared" si="96"/>
        <v>7040.1776666666665</v>
      </c>
      <c r="AK60" s="29">
        <f t="shared" si="96"/>
        <v>7040.1776666666665</v>
      </c>
      <c r="AL60" s="29">
        <f t="shared" si="96"/>
        <v>7040.1776666666665</v>
      </c>
      <c r="AM60" s="29">
        <f t="shared" si="96"/>
        <v>7040.1776666666665</v>
      </c>
      <c r="AN60" s="29">
        <f t="shared" si="96"/>
        <v>7040.1776666666665</v>
      </c>
      <c r="AO60" s="29">
        <f t="shared" si="96"/>
        <v>7040.1776666666665</v>
      </c>
      <c r="AP60" s="29">
        <f t="shared" si="96"/>
        <v>7040.1776666666665</v>
      </c>
      <c r="AQ60" s="29">
        <f t="shared" si="96"/>
        <v>7040.1776666666665</v>
      </c>
      <c r="AR60" s="29"/>
    </row>
    <row r="61" spans="1:44" x14ac:dyDescent="0.25">
      <c r="D61" s="23"/>
      <c r="E61" s="23"/>
      <c r="F61" s="23"/>
      <c r="G61" s="23"/>
      <c r="H61" s="23"/>
      <c r="I61" s="23"/>
      <c r="J61" s="23"/>
      <c r="K61" s="23"/>
      <c r="L61" s="23"/>
      <c r="M61" s="23"/>
      <c r="N61" s="23"/>
      <c r="O61" s="23"/>
      <c r="P61" s="23"/>
      <c r="Q61" s="23"/>
      <c r="R61" s="23"/>
      <c r="S61" s="23"/>
      <c r="T61" s="23"/>
      <c r="U61" s="23"/>
      <c r="V61" s="23"/>
      <c r="W61" s="23"/>
      <c r="AD61" s="23"/>
      <c r="AR61" s="23"/>
    </row>
    <row r="62" spans="1:44" x14ac:dyDescent="0.25">
      <c r="D62" s="23"/>
      <c r="E62" s="23"/>
      <c r="F62" s="23"/>
      <c r="G62" s="23"/>
      <c r="H62" s="23"/>
      <c r="I62" s="23"/>
      <c r="J62" s="23"/>
      <c r="K62" s="23"/>
      <c r="L62" s="23"/>
      <c r="M62" s="23"/>
      <c r="N62" s="23"/>
      <c r="O62" s="23"/>
      <c r="P62" s="23"/>
      <c r="Q62" s="23"/>
      <c r="R62" s="23"/>
      <c r="S62" s="23"/>
      <c r="T62" s="23"/>
      <c r="U62" s="23"/>
      <c r="V62" s="23"/>
      <c r="W62" s="23"/>
      <c r="AD62" s="23"/>
      <c r="AR62" s="23"/>
    </row>
    <row r="63" spans="1:44" x14ac:dyDescent="0.25">
      <c r="D63" s="23"/>
      <c r="E63" s="23"/>
      <c r="F63" s="23"/>
      <c r="G63" s="23"/>
      <c r="H63" s="23"/>
      <c r="I63" s="23"/>
      <c r="J63" s="23"/>
      <c r="K63" s="23"/>
      <c r="L63" s="23"/>
      <c r="M63" s="23"/>
      <c r="N63" s="23"/>
      <c r="O63" s="23"/>
      <c r="P63" s="23"/>
      <c r="Q63" s="23"/>
      <c r="R63" s="23"/>
      <c r="S63" s="23"/>
      <c r="T63" s="23"/>
      <c r="U63" s="23"/>
      <c r="V63" s="23"/>
      <c r="W63" s="23"/>
      <c r="AD63" s="23"/>
      <c r="AR63" s="23"/>
    </row>
    <row r="64" spans="1:44" x14ac:dyDescent="0.25">
      <c r="D64" s="23"/>
      <c r="E64" s="23"/>
      <c r="F64" s="23"/>
      <c r="G64" s="23"/>
      <c r="H64" s="23"/>
      <c r="I64" s="23"/>
      <c r="J64" s="23"/>
      <c r="K64" s="23"/>
      <c r="L64" s="23"/>
      <c r="M64" s="23"/>
      <c r="N64" s="23"/>
      <c r="O64" s="23"/>
      <c r="P64" s="23"/>
      <c r="Q64" s="23"/>
      <c r="R64" s="23"/>
      <c r="S64" s="23"/>
      <c r="T64" s="23"/>
      <c r="U64" s="23"/>
      <c r="V64" s="23"/>
      <c r="W64" s="23"/>
      <c r="AD64" s="23"/>
      <c r="AR64" s="23"/>
    </row>
    <row r="65" spans="4:44" x14ac:dyDescent="0.25">
      <c r="D65" s="23"/>
      <c r="E65" s="23"/>
      <c r="F65" s="23"/>
      <c r="G65" s="23"/>
      <c r="H65" s="23"/>
      <c r="I65" s="23"/>
      <c r="J65" s="23"/>
      <c r="K65" s="23"/>
      <c r="L65" s="23"/>
      <c r="M65" s="23"/>
      <c r="N65" s="23"/>
      <c r="O65" s="23"/>
      <c r="P65" s="23"/>
      <c r="Q65" s="23"/>
      <c r="R65" s="23"/>
      <c r="S65" s="23"/>
      <c r="T65" s="23"/>
      <c r="U65" s="23"/>
      <c r="V65" s="23"/>
      <c r="W65" s="23"/>
      <c r="AD65" s="23"/>
      <c r="AR65" s="23"/>
    </row>
    <row r="66" spans="4:44" x14ac:dyDescent="0.25">
      <c r="D66" s="23"/>
      <c r="E66" s="23"/>
      <c r="F66" s="23"/>
      <c r="G66" s="23"/>
      <c r="H66" s="23"/>
      <c r="I66" s="23"/>
      <c r="J66" s="23"/>
      <c r="K66" s="23"/>
      <c r="L66" s="23"/>
      <c r="M66" s="23"/>
      <c r="N66" s="23"/>
      <c r="O66" s="23"/>
      <c r="P66" s="23"/>
      <c r="Q66" s="23"/>
      <c r="R66" s="23"/>
      <c r="S66" s="23"/>
      <c r="T66" s="23"/>
      <c r="U66" s="23"/>
      <c r="V66" s="23"/>
      <c r="W66" s="23"/>
      <c r="AD66" s="23"/>
      <c r="AR66" s="23"/>
    </row>
    <row r="67" spans="4:44" x14ac:dyDescent="0.25">
      <c r="D67" s="23"/>
      <c r="E67" s="23"/>
      <c r="F67" s="23"/>
      <c r="G67" s="23"/>
      <c r="H67" s="23"/>
      <c r="I67" s="23"/>
      <c r="J67" s="23"/>
      <c r="K67" s="23"/>
      <c r="L67" s="23"/>
      <c r="M67" s="23"/>
      <c r="N67" s="23"/>
      <c r="O67" s="23"/>
      <c r="P67" s="23"/>
      <c r="Q67" s="23"/>
      <c r="R67" s="23"/>
      <c r="S67" s="23"/>
      <c r="T67" s="23"/>
      <c r="U67" s="23"/>
      <c r="V67" s="23"/>
      <c r="W67" s="23"/>
      <c r="AD67" s="23"/>
      <c r="AR67" s="23"/>
    </row>
    <row r="68" spans="4:44" x14ac:dyDescent="0.25">
      <c r="D68" s="23"/>
      <c r="E68" s="23"/>
      <c r="F68" s="23"/>
      <c r="G68" s="23"/>
      <c r="H68" s="23"/>
      <c r="I68" s="23"/>
      <c r="J68" s="23"/>
      <c r="K68" s="23"/>
      <c r="L68" s="23"/>
      <c r="M68" s="23"/>
      <c r="N68" s="23"/>
      <c r="O68" s="23"/>
      <c r="P68" s="23"/>
      <c r="Q68" s="23"/>
      <c r="R68" s="23"/>
      <c r="S68" s="23"/>
      <c r="T68" s="23"/>
      <c r="U68" s="23"/>
      <c r="V68" s="23"/>
      <c r="W68" s="23"/>
      <c r="AD68" s="23"/>
      <c r="AR68" s="23"/>
    </row>
    <row r="69" spans="4:44" x14ac:dyDescent="0.25">
      <c r="D69" s="23"/>
      <c r="E69" s="23"/>
      <c r="F69" s="23"/>
      <c r="G69" s="23"/>
      <c r="H69" s="23"/>
      <c r="I69" s="23"/>
      <c r="J69" s="23"/>
      <c r="K69" s="23"/>
      <c r="L69" s="23"/>
      <c r="M69" s="23"/>
      <c r="N69" s="23"/>
      <c r="O69" s="23"/>
      <c r="P69" s="23"/>
      <c r="Q69" s="23"/>
      <c r="R69" s="23"/>
      <c r="S69" s="23"/>
      <c r="T69" s="23"/>
      <c r="U69" s="23"/>
      <c r="V69" s="23"/>
      <c r="W69" s="23"/>
      <c r="AD69" s="23"/>
      <c r="AR69" s="23"/>
    </row>
    <row r="70" spans="4:44" x14ac:dyDescent="0.25">
      <c r="D70" s="23"/>
      <c r="E70" s="23"/>
      <c r="F70" s="23"/>
      <c r="G70" s="23"/>
      <c r="H70" s="23"/>
      <c r="I70" s="23"/>
      <c r="J70" s="23"/>
      <c r="K70" s="23"/>
      <c r="L70" s="23"/>
      <c r="M70" s="23"/>
      <c r="N70" s="23"/>
      <c r="O70" s="23"/>
      <c r="P70" s="23"/>
      <c r="Q70" s="23"/>
      <c r="R70" s="23"/>
      <c r="S70" s="23"/>
      <c r="T70" s="23"/>
      <c r="U70" s="23"/>
      <c r="V70" s="23"/>
      <c r="W70" s="23"/>
      <c r="AD70" s="23"/>
      <c r="AR70" s="23"/>
    </row>
    <row r="71" spans="4:44" x14ac:dyDescent="0.25">
      <c r="D71" s="23"/>
      <c r="E71" s="23"/>
      <c r="F71" s="23"/>
      <c r="G71" s="23"/>
      <c r="H71" s="23"/>
      <c r="I71" s="23"/>
      <c r="J71" s="23"/>
      <c r="K71" s="23"/>
      <c r="L71" s="23"/>
      <c r="M71" s="23"/>
      <c r="N71" s="23"/>
      <c r="O71" s="23"/>
      <c r="P71" s="23"/>
      <c r="Q71" s="23"/>
      <c r="R71" s="23"/>
      <c r="S71" s="23"/>
      <c r="T71" s="23"/>
      <c r="U71" s="23"/>
      <c r="V71" s="23"/>
      <c r="W71" s="23"/>
      <c r="AD71" s="23"/>
      <c r="AR71" s="23"/>
    </row>
    <row r="72" spans="4:44" x14ac:dyDescent="0.25">
      <c r="D72" s="23"/>
      <c r="E72" s="23"/>
      <c r="F72" s="23"/>
      <c r="G72" s="23"/>
      <c r="H72" s="23"/>
      <c r="I72" s="23"/>
      <c r="J72" s="23"/>
      <c r="K72" s="23"/>
      <c r="L72" s="23"/>
      <c r="M72" s="23"/>
      <c r="N72" s="23"/>
      <c r="O72" s="23"/>
      <c r="P72" s="23"/>
      <c r="Q72" s="23"/>
      <c r="R72" s="23"/>
      <c r="S72" s="23"/>
      <c r="T72" s="23"/>
      <c r="U72" s="23"/>
      <c r="V72" s="23"/>
      <c r="W72" s="23"/>
      <c r="AD72" s="23"/>
      <c r="AR72" s="23"/>
    </row>
    <row r="73" spans="4:44" x14ac:dyDescent="0.25">
      <c r="D73" s="23"/>
      <c r="E73" s="23"/>
      <c r="F73" s="23"/>
      <c r="G73" s="23"/>
      <c r="H73" s="23"/>
      <c r="I73" s="23"/>
      <c r="J73" s="23"/>
      <c r="K73" s="23"/>
      <c r="L73" s="23"/>
      <c r="M73" s="23"/>
      <c r="N73" s="23"/>
      <c r="O73" s="23"/>
      <c r="P73" s="23"/>
      <c r="Q73" s="23"/>
      <c r="R73" s="23"/>
      <c r="S73" s="23"/>
      <c r="T73" s="23"/>
      <c r="U73" s="23"/>
      <c r="V73" s="23"/>
      <c r="W73" s="23"/>
      <c r="AD73" s="23"/>
      <c r="AR73" s="23"/>
    </row>
    <row r="74" spans="4:44" x14ac:dyDescent="0.25">
      <c r="D74" s="23"/>
      <c r="E74" s="23"/>
      <c r="F74" s="23"/>
      <c r="G74" s="23"/>
      <c r="H74" s="23"/>
      <c r="I74" s="23"/>
      <c r="J74" s="23"/>
      <c r="K74" s="23"/>
      <c r="L74" s="23"/>
      <c r="M74" s="23"/>
      <c r="N74" s="23"/>
      <c r="O74" s="23"/>
      <c r="P74" s="23"/>
      <c r="Q74" s="23"/>
      <c r="R74" s="23"/>
      <c r="S74" s="23"/>
      <c r="T74" s="23"/>
      <c r="U74" s="23"/>
      <c r="V74" s="23"/>
      <c r="W74" s="23"/>
      <c r="AD74" s="23"/>
      <c r="AR74" s="23"/>
    </row>
    <row r="75" spans="4:44" x14ac:dyDescent="0.25">
      <c r="D75" s="23"/>
      <c r="E75" s="23"/>
      <c r="F75" s="23"/>
      <c r="G75" s="23"/>
      <c r="H75" s="23"/>
      <c r="I75" s="23"/>
      <c r="J75" s="23"/>
      <c r="K75" s="23"/>
      <c r="L75" s="23"/>
      <c r="M75" s="23"/>
      <c r="N75" s="23"/>
      <c r="O75" s="23"/>
      <c r="P75" s="23"/>
      <c r="Q75" s="23"/>
      <c r="R75" s="23"/>
      <c r="S75" s="23"/>
      <c r="T75" s="23"/>
      <c r="U75" s="23"/>
      <c r="V75" s="23"/>
      <c r="W75" s="23"/>
      <c r="AD75" s="23"/>
      <c r="AR75" s="23"/>
    </row>
    <row r="76" spans="4:44" x14ac:dyDescent="0.25">
      <c r="D76" s="23"/>
      <c r="E76" s="23"/>
      <c r="F76" s="23"/>
      <c r="G76" s="23"/>
      <c r="H76" s="23"/>
      <c r="I76" s="23"/>
      <c r="J76" s="23"/>
      <c r="K76" s="23"/>
      <c r="L76" s="23"/>
      <c r="M76" s="23"/>
      <c r="N76" s="23"/>
      <c r="O76" s="23"/>
      <c r="P76" s="23"/>
      <c r="Q76" s="23"/>
      <c r="R76" s="23"/>
      <c r="S76" s="23"/>
      <c r="T76" s="23"/>
      <c r="U76" s="23"/>
      <c r="V76" s="23"/>
      <c r="W76" s="23"/>
      <c r="AD76" s="23"/>
      <c r="AR76" s="23"/>
    </row>
    <row r="77" spans="4:44" x14ac:dyDescent="0.25">
      <c r="D77" s="23"/>
      <c r="E77" s="23"/>
      <c r="F77" s="23"/>
      <c r="G77" s="23"/>
      <c r="H77" s="23"/>
      <c r="I77" s="23"/>
      <c r="J77" s="23"/>
      <c r="K77" s="23"/>
      <c r="L77" s="23"/>
      <c r="M77" s="23"/>
      <c r="N77" s="23"/>
      <c r="O77" s="23"/>
      <c r="P77" s="23"/>
      <c r="Q77" s="23"/>
      <c r="R77" s="23"/>
      <c r="S77" s="23"/>
      <c r="T77" s="23"/>
      <c r="U77" s="23"/>
      <c r="V77" s="23"/>
      <c r="W77" s="23"/>
      <c r="AD77" s="23"/>
      <c r="AR77" s="23"/>
    </row>
    <row r="78" spans="4:44" x14ac:dyDescent="0.25">
      <c r="D78" s="23"/>
      <c r="E78" s="23"/>
      <c r="F78" s="23"/>
      <c r="G78" s="23"/>
      <c r="H78" s="23"/>
      <c r="I78" s="23"/>
      <c r="J78" s="23"/>
      <c r="K78" s="23"/>
      <c r="L78" s="23"/>
      <c r="M78" s="23"/>
      <c r="N78" s="23"/>
      <c r="O78" s="23"/>
      <c r="P78" s="23"/>
      <c r="Q78" s="23"/>
      <c r="R78" s="23"/>
      <c r="S78" s="23"/>
      <c r="T78" s="23"/>
      <c r="U78" s="23"/>
      <c r="V78" s="23"/>
      <c r="W78" s="23"/>
      <c r="AD78" s="23"/>
      <c r="AR78" s="23"/>
    </row>
    <row r="79" spans="4:44" x14ac:dyDescent="0.25">
      <c r="D79" s="23"/>
      <c r="E79" s="23"/>
      <c r="F79" s="23"/>
      <c r="G79" s="23"/>
      <c r="H79" s="23"/>
      <c r="I79" s="23"/>
      <c r="J79" s="23"/>
      <c r="K79" s="23"/>
      <c r="L79" s="23"/>
      <c r="M79" s="23"/>
      <c r="N79" s="23"/>
      <c r="O79" s="23"/>
      <c r="P79" s="23"/>
      <c r="Q79" s="23"/>
      <c r="R79" s="23"/>
      <c r="S79" s="23"/>
      <c r="T79" s="23"/>
      <c r="U79" s="23"/>
      <c r="V79" s="23"/>
      <c r="W79" s="23"/>
      <c r="AD79" s="23"/>
      <c r="AR79" s="23"/>
    </row>
    <row r="80" spans="4:44" x14ac:dyDescent="0.25">
      <c r="D80" s="23"/>
      <c r="E80" s="23"/>
      <c r="F80" s="23"/>
      <c r="G80" s="23"/>
      <c r="H80" s="23"/>
      <c r="I80" s="23"/>
      <c r="J80" s="23"/>
      <c r="K80" s="23"/>
      <c r="L80" s="23"/>
      <c r="M80" s="23"/>
      <c r="N80" s="23"/>
      <c r="O80" s="23"/>
      <c r="P80" s="23"/>
      <c r="Q80" s="23"/>
      <c r="R80" s="23"/>
      <c r="S80" s="23"/>
      <c r="T80" s="23"/>
      <c r="U80" s="23"/>
      <c r="V80" s="23"/>
      <c r="W80" s="23"/>
      <c r="AD80" s="23"/>
      <c r="AR80" s="23"/>
    </row>
    <row r="81" spans="4:44" x14ac:dyDescent="0.25">
      <c r="D81" s="23"/>
      <c r="E81" s="23"/>
      <c r="F81" s="23"/>
      <c r="G81" s="23"/>
      <c r="H81" s="23"/>
      <c r="I81" s="23"/>
      <c r="J81" s="23"/>
      <c r="K81" s="23"/>
      <c r="L81" s="23"/>
      <c r="M81" s="23"/>
      <c r="N81" s="23"/>
      <c r="O81" s="23"/>
      <c r="P81" s="23"/>
      <c r="Q81" s="23"/>
      <c r="R81" s="23"/>
      <c r="S81" s="23"/>
      <c r="T81" s="23"/>
      <c r="U81" s="23"/>
      <c r="V81" s="23"/>
      <c r="W81" s="23"/>
      <c r="AD81" s="23"/>
      <c r="AR81" s="23"/>
    </row>
    <row r="82" spans="4:44" x14ac:dyDescent="0.25">
      <c r="D82" s="23"/>
      <c r="E82" s="23"/>
      <c r="F82" s="23"/>
      <c r="G82" s="23"/>
      <c r="H82" s="23"/>
      <c r="I82" s="23"/>
      <c r="J82" s="23"/>
      <c r="K82" s="23"/>
      <c r="L82" s="23"/>
      <c r="M82" s="23"/>
      <c r="N82" s="23"/>
      <c r="O82" s="23"/>
      <c r="P82" s="23"/>
      <c r="Q82" s="23"/>
      <c r="R82" s="23"/>
      <c r="S82" s="23"/>
      <c r="T82" s="23"/>
      <c r="U82" s="23"/>
      <c r="V82" s="23"/>
      <c r="W82" s="23"/>
      <c r="AD82" s="23"/>
      <c r="AR82" s="23"/>
    </row>
    <row r="83" spans="4:44" x14ac:dyDescent="0.25">
      <c r="D83" s="23"/>
      <c r="E83" s="23"/>
      <c r="F83" s="23"/>
      <c r="G83" s="23"/>
      <c r="H83" s="23"/>
      <c r="I83" s="23"/>
      <c r="J83" s="23"/>
      <c r="K83" s="23"/>
      <c r="L83" s="23"/>
      <c r="M83" s="23"/>
      <c r="N83" s="23"/>
      <c r="O83" s="23"/>
      <c r="P83" s="23"/>
      <c r="Q83" s="23"/>
      <c r="R83" s="23"/>
      <c r="S83" s="23"/>
      <c r="T83" s="23"/>
      <c r="U83" s="23"/>
      <c r="V83" s="23"/>
      <c r="W83" s="23"/>
      <c r="AD83" s="23"/>
      <c r="AR83" s="23"/>
    </row>
    <row r="84" spans="4:44" x14ac:dyDescent="0.25">
      <c r="D84" s="23"/>
      <c r="E84" s="23"/>
      <c r="F84" s="23"/>
      <c r="G84" s="23"/>
      <c r="H84" s="23"/>
      <c r="I84" s="23"/>
      <c r="J84" s="23"/>
      <c r="K84" s="23"/>
      <c r="L84" s="23"/>
      <c r="M84" s="23"/>
      <c r="N84" s="23"/>
      <c r="O84" s="23"/>
      <c r="P84" s="23"/>
      <c r="Q84" s="23"/>
      <c r="R84" s="23"/>
      <c r="S84" s="23"/>
      <c r="T84" s="23"/>
      <c r="U84" s="23"/>
      <c r="V84" s="23"/>
      <c r="W84" s="23"/>
      <c r="AD84" s="23"/>
      <c r="AR84" s="23"/>
    </row>
    <row r="85" spans="4:44" x14ac:dyDescent="0.25">
      <c r="D85" s="23"/>
      <c r="E85" s="23"/>
      <c r="F85" s="23"/>
      <c r="G85" s="23"/>
      <c r="H85" s="23"/>
      <c r="I85" s="23"/>
      <c r="J85" s="23"/>
      <c r="K85" s="23"/>
      <c r="L85" s="23"/>
      <c r="M85" s="23"/>
      <c r="N85" s="23"/>
      <c r="O85" s="23"/>
      <c r="P85" s="23"/>
      <c r="Q85" s="23"/>
      <c r="R85" s="23"/>
      <c r="S85" s="23"/>
      <c r="T85" s="23"/>
      <c r="U85" s="23"/>
      <c r="V85" s="23"/>
      <c r="W85" s="23"/>
      <c r="AD85" s="23"/>
      <c r="AR85" s="23"/>
    </row>
    <row r="86" spans="4:44" x14ac:dyDescent="0.25">
      <c r="D86" s="23"/>
      <c r="E86" s="23"/>
      <c r="F86" s="23"/>
      <c r="G86" s="23"/>
      <c r="H86" s="23"/>
      <c r="I86" s="23"/>
      <c r="J86" s="23"/>
      <c r="K86" s="23"/>
      <c r="L86" s="23"/>
      <c r="M86" s="23"/>
      <c r="N86" s="23"/>
      <c r="O86" s="23"/>
      <c r="P86" s="23"/>
      <c r="Q86" s="23"/>
      <c r="R86" s="23"/>
      <c r="S86" s="23"/>
      <c r="T86" s="23"/>
      <c r="U86" s="23"/>
      <c r="V86" s="23"/>
      <c r="W86" s="23"/>
      <c r="AD86" s="23"/>
      <c r="AR86" s="23"/>
    </row>
    <row r="87" spans="4:44" x14ac:dyDescent="0.25">
      <c r="D87" s="23"/>
      <c r="E87" s="23"/>
      <c r="F87" s="23"/>
      <c r="G87" s="23"/>
      <c r="H87" s="23"/>
      <c r="I87" s="23"/>
      <c r="J87" s="23"/>
      <c r="K87" s="23"/>
      <c r="L87" s="23"/>
      <c r="M87" s="23"/>
      <c r="N87" s="23"/>
      <c r="O87" s="23"/>
      <c r="P87" s="23"/>
      <c r="Q87" s="23"/>
      <c r="R87" s="23"/>
      <c r="S87" s="23"/>
      <c r="T87" s="23"/>
      <c r="U87" s="23"/>
      <c r="V87" s="23"/>
      <c r="W87" s="23"/>
      <c r="AD87" s="23"/>
      <c r="AR87" s="23"/>
    </row>
    <row r="88" spans="4:44" x14ac:dyDescent="0.25">
      <c r="D88" s="23"/>
      <c r="E88" s="23"/>
      <c r="F88" s="23"/>
      <c r="G88" s="23"/>
      <c r="H88" s="23"/>
      <c r="I88" s="23"/>
      <c r="J88" s="23"/>
      <c r="K88" s="23"/>
      <c r="L88" s="23"/>
      <c r="M88" s="23"/>
      <c r="N88" s="23"/>
      <c r="O88" s="23"/>
      <c r="P88" s="23"/>
      <c r="Q88" s="23"/>
      <c r="R88" s="23"/>
      <c r="S88" s="23"/>
      <c r="T88" s="23"/>
      <c r="U88" s="23"/>
      <c r="V88" s="23"/>
      <c r="W88" s="23"/>
      <c r="AD88" s="23"/>
      <c r="AR88" s="23"/>
    </row>
    <row r="89" spans="4:44" x14ac:dyDescent="0.25">
      <c r="D89" s="23"/>
      <c r="E89" s="23"/>
      <c r="F89" s="23"/>
      <c r="G89" s="23"/>
      <c r="H89" s="23"/>
      <c r="I89" s="23"/>
      <c r="J89" s="23"/>
      <c r="K89" s="23"/>
      <c r="L89" s="23"/>
      <c r="M89" s="23"/>
      <c r="N89" s="23"/>
      <c r="O89" s="23"/>
      <c r="P89" s="23"/>
      <c r="Q89" s="23"/>
      <c r="R89" s="23"/>
      <c r="S89" s="23"/>
      <c r="T89" s="23"/>
      <c r="U89" s="23"/>
      <c r="V89" s="23"/>
      <c r="W89" s="23"/>
      <c r="AD89" s="23"/>
      <c r="AR89" s="23"/>
    </row>
    <row r="90" spans="4:44" x14ac:dyDescent="0.25">
      <c r="D90" s="23"/>
      <c r="E90" s="23"/>
      <c r="F90" s="23"/>
      <c r="G90" s="23"/>
      <c r="H90" s="23"/>
      <c r="I90" s="23"/>
      <c r="J90" s="23"/>
      <c r="K90" s="23"/>
      <c r="L90" s="23"/>
      <c r="M90" s="23"/>
      <c r="N90" s="23"/>
      <c r="O90" s="23"/>
      <c r="P90" s="23"/>
      <c r="Q90" s="23"/>
      <c r="R90" s="23"/>
      <c r="S90" s="23"/>
      <c r="T90" s="23"/>
      <c r="U90" s="23"/>
      <c r="V90" s="23"/>
      <c r="W90" s="23"/>
      <c r="AD90" s="23"/>
      <c r="AR90" s="23"/>
    </row>
    <row r="91" spans="4:44" x14ac:dyDescent="0.25">
      <c r="D91" s="23"/>
      <c r="E91" s="23"/>
      <c r="F91" s="23"/>
      <c r="G91" s="23"/>
      <c r="H91" s="23"/>
      <c r="I91" s="23"/>
      <c r="J91" s="23"/>
      <c r="K91" s="23"/>
      <c r="L91" s="23"/>
      <c r="M91" s="23"/>
      <c r="N91" s="23"/>
      <c r="O91" s="23"/>
      <c r="P91" s="23"/>
      <c r="Q91" s="23"/>
      <c r="R91" s="23"/>
      <c r="S91" s="23"/>
      <c r="T91" s="23"/>
      <c r="U91" s="23"/>
      <c r="V91" s="23"/>
      <c r="W91" s="23"/>
      <c r="AD91" s="23"/>
      <c r="AR91" s="23"/>
    </row>
    <row r="92" spans="4:44" x14ac:dyDescent="0.25">
      <c r="D92" s="23"/>
      <c r="E92" s="23"/>
      <c r="F92" s="23"/>
      <c r="G92" s="23"/>
      <c r="H92" s="23"/>
      <c r="I92" s="23"/>
      <c r="J92" s="23"/>
      <c r="K92" s="23"/>
      <c r="L92" s="23"/>
      <c r="M92" s="23"/>
      <c r="N92" s="23"/>
      <c r="O92" s="23"/>
      <c r="P92" s="23"/>
      <c r="Q92" s="23"/>
      <c r="R92" s="23"/>
      <c r="S92" s="23"/>
      <c r="T92" s="23"/>
      <c r="U92" s="23"/>
      <c r="V92" s="23"/>
      <c r="W92" s="23"/>
      <c r="AD92" s="23"/>
      <c r="AR92" s="23"/>
    </row>
    <row r="93" spans="4:44" x14ac:dyDescent="0.25">
      <c r="D93" s="23"/>
      <c r="E93" s="23"/>
      <c r="F93" s="23"/>
      <c r="G93" s="23"/>
      <c r="H93" s="23"/>
      <c r="I93" s="23"/>
      <c r="J93" s="23"/>
      <c r="K93" s="23"/>
      <c r="L93" s="23"/>
      <c r="M93" s="23"/>
      <c r="N93" s="23"/>
      <c r="O93" s="23"/>
      <c r="P93" s="23"/>
      <c r="Q93" s="23"/>
      <c r="R93" s="23"/>
      <c r="S93" s="23"/>
      <c r="T93" s="23"/>
      <c r="U93" s="23"/>
      <c r="V93" s="23"/>
      <c r="W93" s="23"/>
      <c r="AD93" s="23"/>
      <c r="AR93" s="23"/>
    </row>
    <row r="94" spans="4:44" x14ac:dyDescent="0.25">
      <c r="D94" s="23"/>
      <c r="E94" s="23"/>
      <c r="F94" s="23"/>
      <c r="G94" s="23"/>
      <c r="H94" s="23"/>
      <c r="I94" s="23"/>
      <c r="J94" s="23"/>
      <c r="K94" s="23"/>
      <c r="L94" s="23"/>
      <c r="M94" s="23"/>
      <c r="N94" s="23"/>
      <c r="O94" s="23"/>
      <c r="P94" s="23"/>
      <c r="Q94" s="23"/>
      <c r="R94" s="23"/>
      <c r="S94" s="23"/>
      <c r="T94" s="23"/>
      <c r="U94" s="23"/>
      <c r="V94" s="23"/>
      <c r="W94" s="23"/>
      <c r="AD94" s="23"/>
      <c r="AR94" s="23"/>
    </row>
    <row r="95" spans="4:44" x14ac:dyDescent="0.25">
      <c r="D95" s="23"/>
      <c r="E95" s="23"/>
      <c r="F95" s="23"/>
      <c r="G95" s="23"/>
      <c r="H95" s="23"/>
      <c r="I95" s="23"/>
      <c r="J95" s="23"/>
      <c r="K95" s="23"/>
      <c r="L95" s="23"/>
      <c r="M95" s="23"/>
      <c r="N95" s="23"/>
      <c r="O95" s="23"/>
      <c r="P95" s="23"/>
      <c r="Q95" s="23"/>
      <c r="R95" s="23"/>
      <c r="S95" s="23"/>
      <c r="T95" s="23"/>
      <c r="U95" s="23"/>
      <c r="V95" s="23"/>
      <c r="W95" s="23"/>
      <c r="AD95" s="23"/>
      <c r="AR95" s="23"/>
    </row>
    <row r="96" spans="4:44" x14ac:dyDescent="0.25">
      <c r="D96" s="23"/>
      <c r="E96" s="23"/>
      <c r="F96" s="23"/>
      <c r="G96" s="23"/>
      <c r="H96" s="23"/>
      <c r="I96" s="23"/>
      <c r="J96" s="23"/>
      <c r="K96" s="23"/>
      <c r="L96" s="23"/>
      <c r="M96" s="23"/>
      <c r="N96" s="23"/>
      <c r="O96" s="23"/>
      <c r="P96" s="23"/>
      <c r="Q96" s="23"/>
      <c r="R96" s="23"/>
      <c r="S96" s="23"/>
      <c r="T96" s="23"/>
      <c r="U96" s="23"/>
      <c r="V96" s="23"/>
      <c r="W96" s="23"/>
      <c r="AD96" s="23"/>
      <c r="AR96" s="23"/>
    </row>
    <row r="97" spans="4:44" x14ac:dyDescent="0.25">
      <c r="D97" s="23"/>
      <c r="E97" s="23"/>
      <c r="F97" s="23"/>
      <c r="G97" s="23"/>
      <c r="H97" s="23"/>
      <c r="I97" s="23"/>
      <c r="J97" s="23"/>
      <c r="K97" s="23"/>
      <c r="L97" s="23"/>
      <c r="M97" s="23"/>
      <c r="N97" s="23"/>
      <c r="O97" s="23"/>
      <c r="P97" s="23"/>
      <c r="Q97" s="23"/>
      <c r="R97" s="23"/>
      <c r="S97" s="23"/>
      <c r="T97" s="23"/>
      <c r="U97" s="23"/>
      <c r="V97" s="23"/>
      <c r="W97" s="23"/>
      <c r="AD97" s="23"/>
      <c r="AR97" s="23"/>
    </row>
    <row r="98" spans="4:44" x14ac:dyDescent="0.25">
      <c r="D98" s="23"/>
      <c r="E98" s="23"/>
      <c r="F98" s="23"/>
      <c r="G98" s="23"/>
      <c r="H98" s="23"/>
      <c r="I98" s="23"/>
      <c r="J98" s="23"/>
      <c r="K98" s="23"/>
      <c r="L98" s="23"/>
      <c r="M98" s="23"/>
      <c r="N98" s="23"/>
      <c r="O98" s="23"/>
      <c r="P98" s="23"/>
      <c r="Q98" s="23"/>
      <c r="R98" s="23"/>
      <c r="S98" s="23"/>
      <c r="T98" s="23"/>
      <c r="U98" s="23"/>
      <c r="V98" s="23"/>
      <c r="W98" s="23"/>
      <c r="AD98" s="23"/>
      <c r="AR98" s="23"/>
    </row>
    <row r="99" spans="4:44" x14ac:dyDescent="0.25">
      <c r="D99" s="23"/>
      <c r="E99" s="23"/>
      <c r="F99" s="23"/>
      <c r="G99" s="23"/>
      <c r="H99" s="23"/>
      <c r="I99" s="23"/>
      <c r="J99" s="23"/>
      <c r="K99" s="23"/>
      <c r="L99" s="23"/>
      <c r="M99" s="23"/>
      <c r="N99" s="23"/>
      <c r="O99" s="23"/>
      <c r="P99" s="23"/>
      <c r="Q99" s="23"/>
      <c r="R99" s="23"/>
      <c r="S99" s="23"/>
      <c r="T99" s="23"/>
      <c r="U99" s="23"/>
      <c r="V99" s="23"/>
      <c r="W99" s="23"/>
      <c r="AD99" s="23"/>
      <c r="AR99" s="23"/>
    </row>
    <row r="100" spans="4:44" x14ac:dyDescent="0.25">
      <c r="D100" s="23"/>
      <c r="E100" s="23"/>
      <c r="F100" s="23"/>
      <c r="G100" s="23"/>
      <c r="H100" s="23"/>
      <c r="I100" s="23"/>
      <c r="J100" s="23"/>
      <c r="K100" s="23"/>
      <c r="L100" s="23"/>
      <c r="M100" s="23"/>
      <c r="N100" s="23"/>
      <c r="O100" s="23"/>
      <c r="P100" s="23"/>
      <c r="Q100" s="23"/>
      <c r="R100" s="23"/>
      <c r="S100" s="23"/>
      <c r="T100" s="23"/>
      <c r="U100" s="23"/>
      <c r="V100" s="23"/>
      <c r="W100" s="23"/>
      <c r="AD100" s="23"/>
      <c r="AR100" s="23"/>
    </row>
    <row r="101" spans="4:44" x14ac:dyDescent="0.25">
      <c r="D101" s="23"/>
      <c r="E101" s="23"/>
      <c r="F101" s="23"/>
      <c r="G101" s="23"/>
      <c r="H101" s="23"/>
      <c r="I101" s="23"/>
      <c r="J101" s="23"/>
      <c r="K101" s="23"/>
      <c r="L101" s="23"/>
      <c r="M101" s="23"/>
      <c r="N101" s="23"/>
      <c r="O101" s="23"/>
      <c r="P101" s="23"/>
      <c r="Q101" s="23"/>
      <c r="R101" s="23"/>
      <c r="S101" s="23"/>
      <c r="T101" s="23"/>
      <c r="U101" s="23"/>
      <c r="V101" s="23"/>
      <c r="W101" s="23"/>
      <c r="AD101" s="23"/>
      <c r="AR101" s="23"/>
    </row>
    <row r="102" spans="4:44" x14ac:dyDescent="0.25">
      <c r="D102" s="23"/>
      <c r="E102" s="23"/>
      <c r="F102" s="23"/>
      <c r="G102" s="23"/>
      <c r="H102" s="23"/>
      <c r="I102" s="23"/>
      <c r="J102" s="23"/>
      <c r="K102" s="23"/>
      <c r="L102" s="23"/>
      <c r="M102" s="23"/>
      <c r="N102" s="23"/>
      <c r="O102" s="23"/>
      <c r="P102" s="23"/>
      <c r="Q102" s="23"/>
      <c r="R102" s="23"/>
      <c r="S102" s="23"/>
      <c r="T102" s="23"/>
      <c r="U102" s="23"/>
      <c r="V102" s="23"/>
      <c r="W102" s="23"/>
      <c r="AD102" s="23"/>
      <c r="AR102" s="23"/>
    </row>
    <row r="103" spans="4:44" x14ac:dyDescent="0.25">
      <c r="D103" s="23"/>
      <c r="E103" s="23"/>
      <c r="F103" s="23"/>
      <c r="G103" s="23"/>
      <c r="H103" s="23"/>
      <c r="I103" s="23"/>
      <c r="J103" s="23"/>
      <c r="K103" s="23"/>
      <c r="L103" s="23"/>
      <c r="M103" s="23"/>
      <c r="N103" s="23"/>
      <c r="O103" s="23"/>
      <c r="P103" s="23"/>
      <c r="Q103" s="23"/>
      <c r="R103" s="23"/>
      <c r="S103" s="23"/>
      <c r="T103" s="23"/>
      <c r="U103" s="23"/>
      <c r="V103" s="23"/>
      <c r="W103" s="23"/>
      <c r="AD103" s="23"/>
      <c r="AR103" s="23"/>
    </row>
    <row r="104" spans="4:44" x14ac:dyDescent="0.25">
      <c r="D104" s="23"/>
      <c r="E104" s="23"/>
      <c r="F104" s="23"/>
      <c r="G104" s="23"/>
      <c r="H104" s="23"/>
      <c r="I104" s="23"/>
      <c r="J104" s="23"/>
      <c r="K104" s="23"/>
      <c r="L104" s="23"/>
      <c r="M104" s="23"/>
      <c r="N104" s="23"/>
      <c r="O104" s="23"/>
      <c r="P104" s="23"/>
      <c r="Q104" s="23"/>
      <c r="R104" s="23"/>
      <c r="S104" s="23"/>
      <c r="T104" s="23"/>
      <c r="U104" s="23"/>
      <c r="V104" s="23"/>
      <c r="W104" s="23"/>
      <c r="AD104" s="23"/>
      <c r="AR104" s="23"/>
    </row>
    <row r="105" spans="4:44" x14ac:dyDescent="0.25">
      <c r="D105" s="23"/>
      <c r="E105" s="23"/>
      <c r="F105" s="23"/>
      <c r="G105" s="23"/>
      <c r="H105" s="23"/>
      <c r="I105" s="23"/>
      <c r="J105" s="23"/>
      <c r="K105" s="23"/>
      <c r="L105" s="23"/>
      <c r="M105" s="23"/>
      <c r="N105" s="23"/>
      <c r="O105" s="23"/>
      <c r="P105" s="23"/>
      <c r="Q105" s="23"/>
      <c r="R105" s="23"/>
      <c r="S105" s="23"/>
      <c r="T105" s="23"/>
      <c r="U105" s="23"/>
      <c r="V105" s="23"/>
      <c r="W105" s="23"/>
      <c r="AD105" s="23"/>
      <c r="AR105" s="23"/>
    </row>
    <row r="106" spans="4:44" x14ac:dyDescent="0.25">
      <c r="D106" s="23"/>
      <c r="E106" s="23"/>
      <c r="F106" s="23"/>
      <c r="G106" s="23"/>
      <c r="H106" s="23"/>
      <c r="I106" s="23"/>
      <c r="J106" s="23"/>
      <c r="K106" s="23"/>
      <c r="L106" s="23"/>
      <c r="M106" s="23"/>
      <c r="N106" s="23"/>
      <c r="O106" s="23"/>
      <c r="P106" s="23"/>
      <c r="Q106" s="23"/>
      <c r="R106" s="23"/>
      <c r="S106" s="23"/>
      <c r="T106" s="23"/>
      <c r="U106" s="23"/>
      <c r="V106" s="23"/>
      <c r="W106" s="23"/>
      <c r="AD106" s="23"/>
      <c r="AR106" s="23"/>
    </row>
    <row r="107" spans="4:44" x14ac:dyDescent="0.25">
      <c r="D107" s="23"/>
      <c r="E107" s="23"/>
      <c r="F107" s="23"/>
      <c r="G107" s="23"/>
      <c r="H107" s="23"/>
      <c r="I107" s="23"/>
      <c r="J107" s="23"/>
      <c r="K107" s="23"/>
      <c r="L107" s="23"/>
      <c r="M107" s="23"/>
      <c r="N107" s="23"/>
      <c r="O107" s="23"/>
      <c r="P107" s="23"/>
      <c r="Q107" s="23"/>
      <c r="R107" s="23"/>
      <c r="S107" s="23"/>
      <c r="T107" s="23"/>
      <c r="U107" s="23"/>
      <c r="V107" s="23"/>
      <c r="W107" s="23"/>
      <c r="AD107" s="23"/>
      <c r="AR107" s="23"/>
    </row>
    <row r="108" spans="4:44" x14ac:dyDescent="0.25">
      <c r="D108" s="23"/>
      <c r="E108" s="23"/>
      <c r="F108" s="23"/>
      <c r="G108" s="23"/>
      <c r="H108" s="23"/>
      <c r="I108" s="23"/>
      <c r="J108" s="23"/>
      <c r="K108" s="23"/>
      <c r="L108" s="23"/>
      <c r="M108" s="23"/>
      <c r="N108" s="23"/>
      <c r="O108" s="23"/>
      <c r="P108" s="23"/>
      <c r="Q108" s="23"/>
      <c r="R108" s="23"/>
      <c r="S108" s="23"/>
      <c r="T108" s="23"/>
      <c r="U108" s="23"/>
      <c r="V108" s="23"/>
      <c r="W108" s="23"/>
      <c r="AD108" s="23"/>
      <c r="AR108" s="23"/>
    </row>
    <row r="109" spans="4:44" x14ac:dyDescent="0.25">
      <c r="D109" s="23"/>
      <c r="E109" s="23"/>
      <c r="F109" s="23"/>
      <c r="G109" s="23"/>
      <c r="H109" s="23"/>
      <c r="I109" s="23"/>
      <c r="J109" s="23"/>
      <c r="K109" s="23"/>
      <c r="L109" s="23"/>
      <c r="M109" s="23"/>
      <c r="N109" s="23"/>
      <c r="O109" s="23"/>
      <c r="P109" s="23"/>
      <c r="Q109" s="23"/>
      <c r="R109" s="23"/>
      <c r="S109" s="23"/>
      <c r="T109" s="23"/>
      <c r="U109" s="23"/>
      <c r="V109" s="23"/>
      <c r="W109" s="23"/>
      <c r="AD109" s="23"/>
      <c r="AR109" s="23"/>
    </row>
    <row r="110" spans="4:44" x14ac:dyDescent="0.25">
      <c r="D110" s="23"/>
      <c r="E110" s="23"/>
      <c r="F110" s="23"/>
      <c r="G110" s="23"/>
      <c r="H110" s="23"/>
      <c r="I110" s="23"/>
      <c r="J110" s="23"/>
      <c r="K110" s="23"/>
      <c r="L110" s="23"/>
      <c r="M110" s="23"/>
      <c r="N110" s="23"/>
      <c r="O110" s="23"/>
      <c r="P110" s="23"/>
      <c r="Q110" s="23"/>
      <c r="R110" s="23"/>
      <c r="S110" s="23"/>
      <c r="T110" s="23"/>
      <c r="U110" s="23"/>
      <c r="V110" s="23"/>
      <c r="W110" s="23"/>
      <c r="AD110" s="23"/>
      <c r="AR110" s="23"/>
    </row>
    <row r="111" spans="4:44" x14ac:dyDescent="0.25">
      <c r="D111" s="23"/>
      <c r="E111" s="23"/>
      <c r="F111" s="23"/>
      <c r="G111" s="23"/>
      <c r="H111" s="23"/>
      <c r="I111" s="23"/>
      <c r="J111" s="23"/>
      <c r="K111" s="23"/>
      <c r="L111" s="23"/>
      <c r="M111" s="23"/>
      <c r="N111" s="23"/>
      <c r="O111" s="23"/>
      <c r="P111" s="23"/>
      <c r="Q111" s="23"/>
      <c r="R111" s="23"/>
      <c r="S111" s="23"/>
      <c r="T111" s="23"/>
      <c r="U111" s="23"/>
      <c r="V111" s="23"/>
      <c r="W111" s="23"/>
      <c r="AD111" s="23"/>
      <c r="AR111" s="23"/>
    </row>
    <row r="112" spans="4:44" x14ac:dyDescent="0.25">
      <c r="D112" s="23"/>
      <c r="E112" s="23"/>
      <c r="F112" s="23"/>
      <c r="G112" s="23"/>
      <c r="H112" s="23"/>
      <c r="I112" s="23"/>
      <c r="J112" s="23"/>
      <c r="K112" s="23"/>
      <c r="L112" s="23"/>
      <c r="M112" s="23"/>
      <c r="N112" s="23"/>
      <c r="O112" s="23"/>
      <c r="P112" s="23"/>
      <c r="Q112" s="23"/>
      <c r="R112" s="23"/>
      <c r="S112" s="23"/>
      <c r="T112" s="23"/>
      <c r="U112" s="23"/>
      <c r="V112" s="23"/>
      <c r="W112" s="23"/>
      <c r="AD112" s="23"/>
      <c r="AR112" s="23"/>
    </row>
    <row r="113" spans="4:44" x14ac:dyDescent="0.25">
      <c r="D113" s="23"/>
      <c r="E113" s="23"/>
      <c r="F113" s="23"/>
      <c r="G113" s="23"/>
      <c r="H113" s="23"/>
      <c r="I113" s="23"/>
      <c r="J113" s="23"/>
      <c r="K113" s="23"/>
      <c r="L113" s="23"/>
      <c r="M113" s="23"/>
      <c r="N113" s="23"/>
      <c r="O113" s="23"/>
      <c r="P113" s="23"/>
      <c r="Q113" s="23"/>
      <c r="R113" s="23"/>
      <c r="S113" s="23"/>
      <c r="T113" s="23"/>
      <c r="U113" s="23"/>
      <c r="V113" s="23"/>
      <c r="W113" s="23"/>
      <c r="AD113" s="23"/>
      <c r="AR113" s="23"/>
    </row>
    <row r="114" spans="4:44" x14ac:dyDescent="0.25">
      <c r="D114" s="23"/>
      <c r="E114" s="23"/>
      <c r="F114" s="23"/>
      <c r="G114" s="23"/>
      <c r="H114" s="23"/>
      <c r="I114" s="23"/>
      <c r="J114" s="23"/>
      <c r="K114" s="23"/>
      <c r="L114" s="23"/>
      <c r="M114" s="23"/>
      <c r="N114" s="23"/>
      <c r="O114" s="23"/>
      <c r="P114" s="23"/>
      <c r="Q114" s="23"/>
      <c r="R114" s="23"/>
      <c r="S114" s="23"/>
      <c r="T114" s="23"/>
      <c r="U114" s="23"/>
      <c r="V114" s="23"/>
      <c r="W114" s="23"/>
      <c r="AD114" s="23"/>
      <c r="AR114" s="23"/>
    </row>
    <row r="115" spans="4:44" x14ac:dyDescent="0.25">
      <c r="D115" s="23"/>
      <c r="E115" s="23"/>
      <c r="F115" s="23"/>
      <c r="G115" s="23"/>
      <c r="H115" s="23"/>
      <c r="I115" s="23"/>
      <c r="J115" s="23"/>
      <c r="K115" s="23"/>
      <c r="L115" s="23"/>
      <c r="M115" s="23"/>
      <c r="N115" s="23"/>
      <c r="O115" s="23"/>
      <c r="P115" s="23"/>
      <c r="Q115" s="23"/>
      <c r="R115" s="23"/>
      <c r="S115" s="23"/>
      <c r="T115" s="23"/>
      <c r="U115" s="23"/>
      <c r="V115" s="23"/>
      <c r="W115" s="23"/>
      <c r="AD115" s="23"/>
      <c r="AR115" s="23"/>
    </row>
    <row r="116" spans="4:44" x14ac:dyDescent="0.25">
      <c r="D116" s="23"/>
      <c r="E116" s="23"/>
      <c r="F116" s="23"/>
      <c r="G116" s="23"/>
      <c r="H116" s="23"/>
      <c r="I116" s="23"/>
      <c r="J116" s="23"/>
      <c r="K116" s="23"/>
      <c r="L116" s="23"/>
      <c r="M116" s="23"/>
      <c r="N116" s="23"/>
      <c r="O116" s="23"/>
      <c r="P116" s="23"/>
      <c r="Q116" s="23"/>
      <c r="R116" s="23"/>
      <c r="S116" s="23"/>
      <c r="T116" s="23"/>
      <c r="U116" s="23"/>
      <c r="V116" s="23"/>
      <c r="W116" s="23"/>
      <c r="AD116" s="23"/>
      <c r="AR116" s="23"/>
    </row>
    <row r="117" spans="4:44" x14ac:dyDescent="0.25">
      <c r="D117" s="23"/>
      <c r="E117" s="23"/>
      <c r="F117" s="23"/>
      <c r="G117" s="23"/>
      <c r="H117" s="23"/>
      <c r="I117" s="23"/>
      <c r="J117" s="23"/>
      <c r="K117" s="23"/>
      <c r="L117" s="23"/>
      <c r="M117" s="23"/>
      <c r="N117" s="23"/>
      <c r="O117" s="23"/>
      <c r="P117" s="23"/>
      <c r="Q117" s="23"/>
      <c r="R117" s="23"/>
      <c r="S117" s="23"/>
      <c r="T117" s="23"/>
      <c r="U117" s="23"/>
      <c r="V117" s="23"/>
      <c r="W117" s="23"/>
      <c r="AD117" s="23"/>
      <c r="AR117" s="23"/>
    </row>
    <row r="118" spans="4:44" x14ac:dyDescent="0.25">
      <c r="D118" s="23"/>
      <c r="E118" s="23"/>
      <c r="F118" s="23"/>
      <c r="G118" s="23"/>
      <c r="H118" s="23"/>
      <c r="I118" s="23"/>
      <c r="J118" s="23"/>
      <c r="K118" s="23"/>
      <c r="L118" s="23"/>
      <c r="M118" s="23"/>
      <c r="N118" s="23"/>
      <c r="O118" s="23"/>
      <c r="P118" s="23"/>
      <c r="Q118" s="23"/>
      <c r="R118" s="23"/>
      <c r="S118" s="23"/>
      <c r="T118" s="23"/>
      <c r="U118" s="23"/>
      <c r="V118" s="23"/>
      <c r="W118" s="23"/>
      <c r="AD118" s="23"/>
      <c r="AR118" s="23"/>
    </row>
    <row r="119" spans="4:44" x14ac:dyDescent="0.25">
      <c r="D119" s="23"/>
      <c r="E119" s="23"/>
      <c r="F119" s="23"/>
      <c r="G119" s="23"/>
      <c r="H119" s="23"/>
      <c r="I119" s="23"/>
      <c r="J119" s="23"/>
      <c r="K119" s="23"/>
      <c r="L119" s="23"/>
      <c r="M119" s="23"/>
      <c r="N119" s="23"/>
      <c r="O119" s="23"/>
      <c r="P119" s="23"/>
      <c r="Q119" s="23"/>
      <c r="R119" s="23"/>
      <c r="S119" s="23"/>
      <c r="T119" s="23"/>
      <c r="U119" s="23"/>
      <c r="V119" s="23"/>
      <c r="W119" s="23"/>
      <c r="AD119" s="23"/>
      <c r="AR119" s="23"/>
    </row>
    <row r="120" spans="4:44" x14ac:dyDescent="0.25">
      <c r="D120" s="23"/>
      <c r="E120" s="23"/>
      <c r="F120" s="23"/>
      <c r="G120" s="23"/>
      <c r="H120" s="23"/>
      <c r="I120" s="23"/>
      <c r="J120" s="23"/>
      <c r="K120" s="23"/>
      <c r="L120" s="23"/>
      <c r="M120" s="23"/>
      <c r="N120" s="23"/>
      <c r="O120" s="23"/>
      <c r="P120" s="23"/>
      <c r="Q120" s="23"/>
      <c r="R120" s="23"/>
      <c r="S120" s="23"/>
      <c r="T120" s="23"/>
      <c r="U120" s="23"/>
      <c r="V120" s="23"/>
      <c r="W120" s="23"/>
      <c r="AD120" s="23"/>
      <c r="AR120" s="23"/>
    </row>
    <row r="121" spans="4:44" x14ac:dyDescent="0.25">
      <c r="D121" s="23"/>
      <c r="E121" s="23"/>
      <c r="F121" s="23"/>
      <c r="G121" s="23"/>
      <c r="H121" s="23"/>
      <c r="I121" s="23"/>
      <c r="J121" s="23"/>
      <c r="K121" s="23"/>
      <c r="L121" s="23"/>
      <c r="M121" s="23"/>
      <c r="N121" s="23"/>
      <c r="O121" s="23"/>
      <c r="P121" s="23"/>
      <c r="Q121" s="23"/>
      <c r="R121" s="23"/>
      <c r="S121" s="23"/>
      <c r="T121" s="23"/>
      <c r="U121" s="23"/>
      <c r="V121" s="23"/>
      <c r="W121" s="23"/>
      <c r="AD121" s="23"/>
      <c r="AR121" s="23"/>
    </row>
    <row r="122" spans="4:44" x14ac:dyDescent="0.25">
      <c r="D122" s="23"/>
      <c r="E122" s="23"/>
      <c r="F122" s="23"/>
      <c r="G122" s="23"/>
      <c r="H122" s="23"/>
      <c r="I122" s="23"/>
      <c r="J122" s="23"/>
      <c r="K122" s="23"/>
      <c r="L122" s="23"/>
      <c r="M122" s="23"/>
      <c r="N122" s="23"/>
      <c r="O122" s="23"/>
      <c r="P122" s="23"/>
      <c r="Q122" s="23"/>
      <c r="R122" s="23"/>
      <c r="S122" s="23"/>
      <c r="T122" s="23"/>
      <c r="U122" s="23"/>
      <c r="V122" s="23"/>
      <c r="AD122" s="23"/>
      <c r="AR122" s="23"/>
    </row>
    <row r="123" spans="4:44" x14ac:dyDescent="0.25">
      <c r="D123" s="23"/>
      <c r="E123" s="23"/>
      <c r="F123" s="23"/>
      <c r="G123" s="23"/>
      <c r="H123" s="23"/>
      <c r="I123" s="23"/>
      <c r="J123" s="23"/>
      <c r="K123" s="23"/>
      <c r="L123" s="23"/>
      <c r="M123" s="23"/>
      <c r="N123" s="23"/>
      <c r="O123" s="23"/>
      <c r="P123" s="23"/>
      <c r="Q123" s="23"/>
      <c r="R123" s="23"/>
      <c r="S123" s="23"/>
      <c r="T123" s="23"/>
      <c r="U123" s="23"/>
      <c r="V123" s="23"/>
      <c r="AD123" s="23"/>
      <c r="AR123" s="23"/>
    </row>
    <row r="124" spans="4:44" x14ac:dyDescent="0.25">
      <c r="D124" s="23"/>
      <c r="E124" s="23"/>
      <c r="F124" s="23"/>
      <c r="G124" s="23"/>
      <c r="H124" s="23"/>
      <c r="I124" s="23"/>
      <c r="J124" s="23"/>
      <c r="K124" s="23"/>
      <c r="L124" s="23"/>
      <c r="M124" s="23"/>
      <c r="N124" s="23"/>
      <c r="O124" s="23"/>
      <c r="P124" s="23"/>
      <c r="Q124" s="23"/>
      <c r="R124" s="23"/>
      <c r="S124" s="23"/>
      <c r="T124" s="23"/>
      <c r="U124" s="23"/>
      <c r="V124" s="23"/>
      <c r="AD124" s="23"/>
      <c r="AR124" s="23"/>
    </row>
    <row r="125" spans="4:44" x14ac:dyDescent="0.25">
      <c r="D125" s="23"/>
      <c r="E125" s="23"/>
      <c r="F125" s="23"/>
      <c r="G125" s="23"/>
      <c r="H125" s="23"/>
      <c r="I125" s="23"/>
      <c r="J125" s="23"/>
      <c r="K125" s="23"/>
      <c r="L125" s="23"/>
      <c r="M125" s="23"/>
      <c r="N125" s="23"/>
      <c r="O125" s="23"/>
      <c r="P125" s="23"/>
      <c r="Q125" s="23"/>
      <c r="R125" s="23"/>
      <c r="S125" s="23"/>
      <c r="T125" s="23"/>
      <c r="U125" s="23"/>
      <c r="V125" s="23"/>
      <c r="AD125" s="23"/>
      <c r="AR125" s="23"/>
    </row>
    <row r="126" spans="4:44" x14ac:dyDescent="0.25">
      <c r="D126" s="23"/>
      <c r="E126" s="23"/>
      <c r="F126" s="23"/>
      <c r="G126" s="23"/>
      <c r="H126" s="23"/>
      <c r="I126" s="23"/>
      <c r="J126" s="23"/>
      <c r="K126" s="23"/>
      <c r="L126" s="23"/>
      <c r="M126" s="23"/>
      <c r="N126" s="23"/>
      <c r="O126" s="23"/>
      <c r="P126" s="23"/>
      <c r="Q126" s="23"/>
      <c r="R126" s="23"/>
      <c r="S126" s="23"/>
      <c r="T126" s="23"/>
      <c r="U126" s="23"/>
      <c r="V126" s="23"/>
      <c r="AD126" s="23"/>
      <c r="AR126" s="23"/>
    </row>
    <row r="127" spans="4:44" x14ac:dyDescent="0.25">
      <c r="D127" s="23"/>
      <c r="E127" s="23"/>
      <c r="F127" s="23"/>
      <c r="G127" s="23"/>
      <c r="H127" s="23"/>
      <c r="I127" s="23"/>
      <c r="J127" s="23"/>
      <c r="K127" s="23"/>
      <c r="L127" s="23"/>
      <c r="M127" s="23"/>
      <c r="N127" s="23"/>
      <c r="O127" s="23"/>
      <c r="P127" s="23"/>
      <c r="Q127" s="23"/>
      <c r="R127" s="23"/>
      <c r="S127" s="23"/>
      <c r="T127" s="23"/>
      <c r="U127" s="23"/>
      <c r="V127" s="23"/>
      <c r="AD127" s="23"/>
      <c r="AR127" s="23"/>
    </row>
    <row r="128" spans="4:44" x14ac:dyDescent="0.25">
      <c r="D128" s="23"/>
      <c r="E128" s="23"/>
      <c r="F128" s="23"/>
      <c r="G128" s="23"/>
      <c r="H128" s="23"/>
      <c r="I128" s="23"/>
      <c r="J128" s="23"/>
      <c r="K128" s="23"/>
      <c r="L128" s="23"/>
      <c r="M128" s="23"/>
      <c r="N128" s="23"/>
      <c r="O128" s="23"/>
      <c r="P128" s="23"/>
      <c r="Q128" s="23"/>
      <c r="R128" s="23"/>
      <c r="S128" s="23"/>
      <c r="T128" s="23"/>
      <c r="U128" s="23"/>
      <c r="V128" s="23"/>
      <c r="AD128" s="23"/>
      <c r="AR128" s="23"/>
    </row>
    <row r="129" spans="4:44" x14ac:dyDescent="0.25">
      <c r="D129" s="23"/>
      <c r="E129" s="23"/>
      <c r="F129" s="23"/>
      <c r="G129" s="23"/>
      <c r="H129" s="23"/>
      <c r="I129" s="23"/>
      <c r="J129" s="23"/>
      <c r="K129" s="23"/>
      <c r="L129" s="23"/>
      <c r="M129" s="23"/>
      <c r="N129" s="23"/>
      <c r="O129" s="23"/>
      <c r="P129" s="23"/>
      <c r="Q129" s="23"/>
      <c r="R129" s="23"/>
      <c r="S129" s="23"/>
      <c r="T129" s="23"/>
      <c r="U129" s="23"/>
      <c r="V129" s="23"/>
      <c r="AD129" s="23"/>
      <c r="AR129" s="23"/>
    </row>
    <row r="130" spans="4:44" x14ac:dyDescent="0.25">
      <c r="D130" s="23"/>
      <c r="E130" s="23"/>
      <c r="F130" s="23"/>
      <c r="G130" s="23"/>
      <c r="H130" s="23"/>
      <c r="I130" s="23"/>
      <c r="J130" s="23"/>
      <c r="K130" s="23"/>
      <c r="L130" s="23"/>
      <c r="M130" s="23"/>
      <c r="N130" s="23"/>
      <c r="O130" s="23"/>
      <c r="P130" s="23"/>
      <c r="Q130" s="23"/>
      <c r="R130" s="23"/>
      <c r="S130" s="23"/>
      <c r="T130" s="23"/>
      <c r="U130" s="23"/>
      <c r="V130" s="23"/>
      <c r="AD130" s="23"/>
      <c r="AR130" s="23"/>
    </row>
    <row r="131" spans="4:44" x14ac:dyDescent="0.25">
      <c r="D131" s="23"/>
      <c r="E131" s="23"/>
      <c r="F131" s="23"/>
      <c r="G131" s="23"/>
      <c r="H131" s="23"/>
      <c r="I131" s="23"/>
      <c r="J131" s="23"/>
      <c r="K131" s="23"/>
      <c r="L131" s="23"/>
      <c r="M131" s="23"/>
      <c r="N131" s="23"/>
      <c r="O131" s="23"/>
      <c r="P131" s="23"/>
      <c r="Q131" s="23"/>
      <c r="R131" s="23"/>
      <c r="S131" s="23"/>
      <c r="T131" s="23"/>
      <c r="U131" s="23"/>
      <c r="V131" s="23"/>
      <c r="AD131" s="23"/>
      <c r="AR131" s="23"/>
    </row>
    <row r="132" spans="4:44" x14ac:dyDescent="0.25">
      <c r="D132" s="23"/>
      <c r="E132" s="23"/>
      <c r="F132" s="23"/>
      <c r="G132" s="23"/>
      <c r="H132" s="23"/>
      <c r="I132" s="23"/>
      <c r="J132" s="23"/>
      <c r="K132" s="23"/>
      <c r="L132" s="23"/>
      <c r="M132" s="23"/>
      <c r="N132" s="23"/>
      <c r="O132" s="23"/>
      <c r="P132" s="23"/>
      <c r="Q132" s="23"/>
      <c r="R132" s="23"/>
      <c r="S132" s="23"/>
      <c r="T132" s="23"/>
      <c r="U132" s="23"/>
      <c r="V132" s="23"/>
      <c r="AD132" s="23"/>
      <c r="AR132" s="23"/>
    </row>
    <row r="133" spans="4:44" x14ac:dyDescent="0.25">
      <c r="D133" s="23"/>
      <c r="E133" s="23"/>
      <c r="F133" s="23"/>
      <c r="G133" s="23"/>
      <c r="H133" s="23"/>
      <c r="I133" s="23"/>
      <c r="J133" s="23"/>
      <c r="K133" s="23"/>
      <c r="L133" s="23"/>
      <c r="M133" s="23"/>
      <c r="N133" s="23"/>
      <c r="O133" s="23"/>
      <c r="P133" s="23"/>
      <c r="Q133" s="23"/>
      <c r="R133" s="23"/>
      <c r="S133" s="23"/>
      <c r="T133" s="23"/>
      <c r="U133" s="23"/>
      <c r="V133" s="23"/>
      <c r="AD133" s="23"/>
      <c r="AR133" s="23"/>
    </row>
    <row r="134" spans="4:44" x14ac:dyDescent="0.25">
      <c r="D134" s="23"/>
      <c r="E134" s="23"/>
      <c r="F134" s="23"/>
      <c r="G134" s="23"/>
      <c r="H134" s="23"/>
      <c r="I134" s="23"/>
      <c r="J134" s="23"/>
      <c r="K134" s="23"/>
      <c r="L134" s="23"/>
      <c r="M134" s="23"/>
      <c r="N134" s="23"/>
      <c r="O134" s="23"/>
      <c r="P134" s="23"/>
      <c r="Q134" s="23"/>
      <c r="R134" s="23"/>
      <c r="S134" s="23"/>
      <c r="T134" s="23"/>
      <c r="U134" s="23"/>
      <c r="V134" s="23"/>
      <c r="AD134" s="23"/>
      <c r="AR134" s="23"/>
    </row>
    <row r="135" spans="4:44" x14ac:dyDescent="0.25">
      <c r="D135" s="23"/>
      <c r="E135" s="23"/>
      <c r="F135" s="23"/>
      <c r="G135" s="23"/>
      <c r="H135" s="23"/>
      <c r="I135" s="23"/>
      <c r="J135" s="23"/>
      <c r="K135" s="23"/>
      <c r="L135" s="23"/>
      <c r="M135" s="23"/>
      <c r="N135" s="23"/>
      <c r="O135" s="23"/>
      <c r="P135" s="23"/>
      <c r="Q135" s="23"/>
      <c r="R135" s="23"/>
      <c r="S135" s="23"/>
      <c r="T135" s="23"/>
      <c r="U135" s="23"/>
      <c r="V135" s="23"/>
      <c r="AD135" s="23"/>
      <c r="AR135" s="23"/>
    </row>
    <row r="136" spans="4:44" x14ac:dyDescent="0.25">
      <c r="D136" s="23"/>
      <c r="E136" s="23"/>
      <c r="F136" s="23"/>
      <c r="G136" s="23"/>
      <c r="H136" s="23"/>
      <c r="I136" s="23"/>
      <c r="J136" s="23"/>
      <c r="K136" s="23"/>
      <c r="L136" s="23"/>
      <c r="M136" s="23"/>
      <c r="N136" s="23"/>
      <c r="O136" s="23"/>
      <c r="P136" s="23"/>
      <c r="Q136" s="23"/>
      <c r="R136" s="23"/>
      <c r="S136" s="23"/>
      <c r="T136" s="23"/>
      <c r="U136" s="23"/>
      <c r="V136" s="23"/>
      <c r="AD136" s="23"/>
      <c r="AR136" s="23"/>
    </row>
    <row r="137" spans="4:44" x14ac:dyDescent="0.25">
      <c r="D137" s="23"/>
      <c r="E137" s="23"/>
      <c r="F137" s="23"/>
      <c r="G137" s="23"/>
      <c r="H137" s="23"/>
      <c r="I137" s="23"/>
      <c r="J137" s="23"/>
      <c r="K137" s="23"/>
      <c r="L137" s="23"/>
      <c r="M137" s="23"/>
      <c r="N137" s="23"/>
      <c r="O137" s="23"/>
      <c r="P137" s="23"/>
      <c r="Q137" s="23"/>
      <c r="R137" s="23"/>
      <c r="S137" s="23"/>
      <c r="T137" s="23"/>
      <c r="U137" s="23"/>
      <c r="V137" s="23"/>
      <c r="AD137" s="23"/>
      <c r="AR137" s="23"/>
    </row>
    <row r="138" spans="4:44" x14ac:dyDescent="0.25">
      <c r="D138" s="23"/>
      <c r="E138" s="23"/>
      <c r="F138" s="23"/>
      <c r="G138" s="23"/>
      <c r="H138" s="23"/>
      <c r="I138" s="23"/>
      <c r="J138" s="23"/>
      <c r="K138" s="23"/>
      <c r="L138" s="23"/>
      <c r="M138" s="23"/>
      <c r="N138" s="23"/>
      <c r="O138" s="23"/>
      <c r="P138" s="23"/>
      <c r="Q138" s="23"/>
      <c r="R138" s="23"/>
      <c r="S138" s="23"/>
      <c r="T138" s="23"/>
      <c r="U138" s="23"/>
      <c r="V138" s="23"/>
      <c r="AD138" s="23"/>
      <c r="AR138" s="23"/>
    </row>
    <row r="139" spans="4:44" x14ac:dyDescent="0.25">
      <c r="D139" s="23"/>
      <c r="E139" s="23"/>
      <c r="F139" s="23"/>
      <c r="G139" s="23"/>
      <c r="H139" s="23"/>
      <c r="I139" s="23"/>
      <c r="J139" s="23"/>
      <c r="K139" s="23"/>
      <c r="L139" s="23"/>
      <c r="M139" s="23"/>
      <c r="N139" s="23"/>
      <c r="O139" s="23"/>
      <c r="P139" s="23"/>
      <c r="Q139" s="23"/>
      <c r="R139" s="23"/>
      <c r="S139" s="23"/>
      <c r="T139" s="23"/>
      <c r="U139" s="23"/>
      <c r="V139" s="23"/>
      <c r="AD139" s="23"/>
      <c r="AR139" s="23"/>
    </row>
    <row r="140" spans="4:44" x14ac:dyDescent="0.25">
      <c r="D140" s="23"/>
      <c r="E140" s="23"/>
      <c r="F140" s="23"/>
      <c r="G140" s="23"/>
      <c r="H140" s="23"/>
      <c r="I140" s="23"/>
      <c r="J140" s="23"/>
      <c r="K140" s="23"/>
      <c r="L140" s="23"/>
      <c r="M140" s="23"/>
      <c r="N140" s="23"/>
      <c r="O140" s="23"/>
      <c r="P140" s="23"/>
      <c r="Q140" s="23"/>
      <c r="R140" s="23"/>
      <c r="S140" s="23"/>
      <c r="T140" s="23"/>
      <c r="U140" s="23"/>
      <c r="V140" s="23"/>
      <c r="AD140" s="23"/>
      <c r="AR140" s="23"/>
    </row>
    <row r="141" spans="4:44" x14ac:dyDescent="0.25">
      <c r="D141" s="23"/>
      <c r="E141" s="23"/>
      <c r="F141" s="23"/>
      <c r="G141" s="23"/>
      <c r="H141" s="23"/>
      <c r="I141" s="23"/>
      <c r="J141" s="23"/>
      <c r="K141" s="23"/>
      <c r="L141" s="23"/>
      <c r="M141" s="23"/>
      <c r="N141" s="23"/>
      <c r="O141" s="23"/>
      <c r="P141" s="23"/>
      <c r="Q141" s="23"/>
      <c r="R141" s="23"/>
      <c r="S141" s="23"/>
      <c r="T141" s="23"/>
      <c r="U141" s="23"/>
      <c r="V141" s="23"/>
      <c r="AD141" s="23"/>
      <c r="AR141" s="23"/>
    </row>
    <row r="142" spans="4:44" x14ac:dyDescent="0.25">
      <c r="D142" s="23"/>
      <c r="E142" s="23"/>
      <c r="F142" s="23"/>
      <c r="G142" s="23"/>
      <c r="H142" s="23"/>
      <c r="I142" s="23"/>
      <c r="J142" s="23"/>
      <c r="K142" s="23"/>
      <c r="L142" s="23"/>
      <c r="M142" s="23"/>
      <c r="N142" s="23"/>
      <c r="O142" s="23"/>
      <c r="P142" s="23"/>
      <c r="Q142" s="23"/>
      <c r="R142" s="23"/>
      <c r="S142" s="23"/>
      <c r="T142" s="23"/>
      <c r="U142" s="23"/>
      <c r="V142" s="23"/>
      <c r="AD142" s="23"/>
      <c r="AR142" s="23"/>
    </row>
    <row r="143" spans="4:44" x14ac:dyDescent="0.25">
      <c r="D143" s="23"/>
      <c r="E143" s="23"/>
      <c r="F143" s="23"/>
      <c r="G143" s="23"/>
      <c r="H143" s="23"/>
      <c r="I143" s="23"/>
      <c r="J143" s="23"/>
      <c r="K143" s="23"/>
      <c r="L143" s="23"/>
      <c r="M143" s="23"/>
      <c r="N143" s="23"/>
      <c r="O143" s="23"/>
      <c r="P143" s="23"/>
      <c r="Q143" s="23"/>
      <c r="R143" s="23"/>
      <c r="S143" s="23"/>
      <c r="T143" s="23"/>
      <c r="U143" s="23"/>
      <c r="V143" s="23"/>
      <c r="AD143" s="23"/>
      <c r="AR143" s="23"/>
    </row>
    <row r="144" spans="4:44" x14ac:dyDescent="0.25">
      <c r="D144" s="23"/>
      <c r="E144" s="23"/>
      <c r="F144" s="23"/>
      <c r="G144" s="23"/>
      <c r="H144" s="23"/>
      <c r="I144" s="23"/>
      <c r="J144" s="23"/>
      <c r="K144" s="23"/>
      <c r="L144" s="23"/>
      <c r="M144" s="23"/>
      <c r="N144" s="23"/>
      <c r="O144" s="23"/>
      <c r="P144" s="23"/>
      <c r="Q144" s="23"/>
      <c r="R144" s="23"/>
      <c r="S144" s="23"/>
      <c r="T144" s="23"/>
      <c r="U144" s="23"/>
      <c r="V144" s="23"/>
      <c r="AD144" s="23"/>
      <c r="AR144" s="23"/>
    </row>
    <row r="145" spans="4:44" x14ac:dyDescent="0.25">
      <c r="D145" s="23"/>
      <c r="E145" s="23"/>
      <c r="F145" s="23"/>
      <c r="G145" s="23"/>
      <c r="H145" s="23"/>
      <c r="I145" s="23"/>
      <c r="J145" s="23"/>
      <c r="K145" s="23"/>
      <c r="L145" s="23"/>
      <c r="M145" s="23"/>
      <c r="N145" s="23"/>
      <c r="O145" s="23"/>
      <c r="P145" s="23"/>
      <c r="Q145" s="23"/>
      <c r="R145" s="23"/>
      <c r="S145" s="23"/>
      <c r="T145" s="23"/>
      <c r="U145" s="23"/>
      <c r="V145" s="23"/>
      <c r="AD145" s="23"/>
      <c r="AR145" s="23"/>
    </row>
    <row r="146" spans="4:44" x14ac:dyDescent="0.25">
      <c r="D146" s="23"/>
      <c r="E146" s="23"/>
      <c r="F146" s="23"/>
      <c r="G146" s="23"/>
      <c r="H146" s="23"/>
      <c r="I146" s="23"/>
      <c r="J146" s="23"/>
      <c r="K146" s="23"/>
      <c r="L146" s="23"/>
      <c r="M146" s="23"/>
      <c r="N146" s="23"/>
      <c r="O146" s="23"/>
      <c r="P146" s="23"/>
      <c r="Q146" s="23"/>
      <c r="R146" s="23"/>
      <c r="S146" s="23"/>
      <c r="T146" s="23"/>
      <c r="U146" s="23"/>
      <c r="V146" s="23"/>
      <c r="AD146" s="23"/>
      <c r="AR146" s="23"/>
    </row>
    <row r="147" spans="4:44" x14ac:dyDescent="0.25">
      <c r="D147" s="23"/>
      <c r="E147" s="23"/>
      <c r="F147" s="23"/>
      <c r="G147" s="23"/>
      <c r="H147" s="23"/>
      <c r="I147" s="23"/>
      <c r="J147" s="23"/>
      <c r="K147" s="23"/>
      <c r="L147" s="23"/>
      <c r="M147" s="23"/>
      <c r="N147" s="23"/>
      <c r="O147" s="23"/>
      <c r="P147" s="23"/>
      <c r="Q147" s="23"/>
      <c r="R147" s="23"/>
      <c r="S147" s="23"/>
      <c r="T147" s="23"/>
      <c r="U147" s="23"/>
      <c r="V147" s="23"/>
      <c r="AD147" s="23"/>
      <c r="AR147" s="23"/>
    </row>
    <row r="148" spans="4:44" x14ac:dyDescent="0.25">
      <c r="D148" s="23"/>
      <c r="E148" s="23"/>
      <c r="F148" s="23"/>
      <c r="G148" s="23"/>
      <c r="H148" s="23"/>
      <c r="I148" s="23"/>
      <c r="J148" s="23"/>
      <c r="K148" s="23"/>
      <c r="L148" s="23"/>
      <c r="M148" s="23"/>
      <c r="N148" s="23"/>
      <c r="O148" s="23"/>
      <c r="P148" s="23"/>
      <c r="Q148" s="23"/>
      <c r="R148" s="23"/>
      <c r="S148" s="23"/>
      <c r="T148" s="23"/>
      <c r="U148" s="23"/>
      <c r="V148" s="23"/>
      <c r="AD148" s="23"/>
      <c r="AR148" s="23"/>
    </row>
    <row r="149" spans="4:44" x14ac:dyDescent="0.25">
      <c r="D149" s="23"/>
      <c r="E149" s="23"/>
      <c r="F149" s="23"/>
      <c r="G149" s="23"/>
      <c r="H149" s="23"/>
      <c r="I149" s="23"/>
      <c r="J149" s="23"/>
      <c r="K149" s="23"/>
      <c r="L149" s="23"/>
      <c r="M149" s="23"/>
      <c r="N149" s="23"/>
      <c r="O149" s="23"/>
      <c r="P149" s="23"/>
      <c r="Q149" s="23"/>
      <c r="R149" s="23"/>
      <c r="S149" s="23"/>
      <c r="T149" s="23"/>
      <c r="U149" s="23"/>
      <c r="V149" s="23"/>
      <c r="AD149" s="23"/>
      <c r="AR149" s="23"/>
    </row>
    <row r="150" spans="4:44" x14ac:dyDescent="0.25">
      <c r="D150" s="23"/>
      <c r="E150" s="23"/>
      <c r="F150" s="23"/>
      <c r="G150" s="23"/>
      <c r="H150" s="23"/>
      <c r="I150" s="23"/>
      <c r="J150" s="23"/>
      <c r="K150" s="23"/>
      <c r="L150" s="23"/>
      <c r="M150" s="23"/>
      <c r="N150" s="23"/>
      <c r="O150" s="23"/>
      <c r="P150" s="23"/>
      <c r="Q150" s="23"/>
      <c r="R150" s="23"/>
      <c r="S150" s="23"/>
      <c r="T150" s="23"/>
      <c r="U150" s="23"/>
      <c r="V150" s="23"/>
      <c r="AD150" s="23"/>
      <c r="AR150" s="23"/>
    </row>
    <row r="151" spans="4:44" x14ac:dyDescent="0.25">
      <c r="D151" s="23"/>
      <c r="E151" s="23"/>
      <c r="F151" s="23"/>
      <c r="G151" s="23"/>
      <c r="H151" s="23"/>
      <c r="I151" s="23"/>
      <c r="J151" s="23"/>
      <c r="K151" s="23"/>
      <c r="L151" s="23"/>
      <c r="M151" s="23"/>
      <c r="N151" s="23"/>
      <c r="O151" s="23"/>
      <c r="P151" s="23"/>
      <c r="Q151" s="23"/>
      <c r="R151" s="23"/>
      <c r="S151" s="23"/>
      <c r="T151" s="23"/>
      <c r="U151" s="23"/>
      <c r="V151" s="23"/>
      <c r="AD151" s="23"/>
      <c r="AR151" s="23"/>
    </row>
    <row r="152" spans="4:44" x14ac:dyDescent="0.25">
      <c r="D152" s="23"/>
      <c r="E152" s="23"/>
      <c r="F152" s="23"/>
      <c r="G152" s="23"/>
      <c r="H152" s="23"/>
      <c r="I152" s="23"/>
      <c r="J152" s="23"/>
      <c r="K152" s="23"/>
      <c r="L152" s="23"/>
      <c r="M152" s="23"/>
      <c r="N152" s="23"/>
      <c r="O152" s="23"/>
      <c r="P152" s="23"/>
      <c r="Q152" s="23"/>
      <c r="R152" s="23"/>
      <c r="S152" s="23"/>
      <c r="T152" s="23"/>
      <c r="U152" s="23"/>
      <c r="V152" s="23"/>
      <c r="AD152" s="23"/>
      <c r="AR152" s="23"/>
    </row>
    <row r="153" spans="4:44" x14ac:dyDescent="0.25">
      <c r="D153" s="23"/>
      <c r="E153" s="23"/>
      <c r="F153" s="23"/>
      <c r="G153" s="23"/>
      <c r="H153" s="23"/>
      <c r="I153" s="23"/>
      <c r="J153" s="23"/>
      <c r="K153" s="23"/>
      <c r="L153" s="23"/>
      <c r="M153" s="23"/>
      <c r="N153" s="23"/>
      <c r="O153" s="23"/>
      <c r="P153" s="23"/>
      <c r="Q153" s="23"/>
      <c r="R153" s="23"/>
      <c r="S153" s="23"/>
      <c r="T153" s="23"/>
      <c r="U153" s="23"/>
      <c r="V153" s="23"/>
      <c r="AD153" s="23"/>
      <c r="AR153" s="23"/>
    </row>
    <row r="154" spans="4:44" x14ac:dyDescent="0.25">
      <c r="D154" s="23"/>
      <c r="E154" s="23"/>
      <c r="F154" s="23"/>
      <c r="G154" s="23"/>
      <c r="H154" s="23"/>
      <c r="I154" s="23"/>
      <c r="J154" s="23"/>
      <c r="K154" s="23"/>
      <c r="L154" s="23"/>
      <c r="M154" s="23"/>
      <c r="N154" s="23"/>
      <c r="O154" s="23"/>
      <c r="P154" s="23"/>
      <c r="Q154" s="23"/>
      <c r="R154" s="23"/>
      <c r="S154" s="23"/>
      <c r="T154" s="23"/>
      <c r="U154" s="23"/>
      <c r="V154" s="23"/>
      <c r="AD154" s="23"/>
      <c r="AR154" s="23"/>
    </row>
    <row r="155" spans="4:44" x14ac:dyDescent="0.25">
      <c r="D155" s="23"/>
      <c r="E155" s="23"/>
      <c r="F155" s="23"/>
      <c r="G155" s="23"/>
      <c r="H155" s="23"/>
      <c r="I155" s="23"/>
      <c r="J155" s="23"/>
      <c r="K155" s="23"/>
      <c r="L155" s="23"/>
      <c r="M155" s="23"/>
      <c r="N155" s="23"/>
      <c r="O155" s="23"/>
      <c r="P155" s="23"/>
      <c r="Q155" s="23"/>
      <c r="R155" s="23"/>
      <c r="S155" s="23"/>
      <c r="T155" s="23"/>
      <c r="U155" s="23"/>
      <c r="V155" s="23"/>
      <c r="AD155" s="23"/>
      <c r="AR155" s="23"/>
    </row>
    <row r="156" spans="4:44" x14ac:dyDescent="0.25">
      <c r="D156" s="23"/>
      <c r="E156" s="23"/>
      <c r="F156" s="23"/>
      <c r="G156" s="23"/>
      <c r="H156" s="23"/>
      <c r="I156" s="23"/>
      <c r="J156" s="23"/>
      <c r="K156" s="23"/>
      <c r="L156" s="23"/>
      <c r="M156" s="23"/>
      <c r="N156" s="23"/>
      <c r="O156" s="23"/>
      <c r="P156" s="23"/>
      <c r="Q156" s="23"/>
      <c r="R156" s="23"/>
      <c r="S156" s="23"/>
      <c r="T156" s="23"/>
      <c r="U156" s="23"/>
      <c r="V156" s="23"/>
      <c r="AD156" s="23"/>
      <c r="AR156" s="23"/>
    </row>
    <row r="157" spans="4:44" x14ac:dyDescent="0.25">
      <c r="D157" s="23"/>
      <c r="E157" s="23"/>
      <c r="F157" s="23"/>
      <c r="G157" s="23"/>
      <c r="H157" s="23"/>
      <c r="I157" s="23"/>
      <c r="J157" s="23"/>
      <c r="K157" s="23"/>
      <c r="L157" s="23"/>
      <c r="M157" s="23"/>
      <c r="N157" s="23"/>
      <c r="O157" s="23"/>
      <c r="P157" s="23"/>
      <c r="Q157" s="23"/>
      <c r="R157" s="23"/>
      <c r="S157" s="23"/>
      <c r="T157" s="23"/>
      <c r="U157" s="23"/>
      <c r="V157" s="23"/>
      <c r="AD157" s="23"/>
      <c r="AR157" s="23"/>
    </row>
    <row r="158" spans="4:44" x14ac:dyDescent="0.25">
      <c r="D158" s="23"/>
      <c r="E158" s="23"/>
      <c r="F158" s="23"/>
      <c r="G158" s="23"/>
      <c r="H158" s="23"/>
      <c r="I158" s="23"/>
      <c r="J158" s="23"/>
      <c r="K158" s="23"/>
      <c r="L158" s="23"/>
      <c r="M158" s="23"/>
      <c r="N158" s="23"/>
      <c r="O158" s="23"/>
      <c r="P158" s="23"/>
      <c r="Q158" s="23"/>
      <c r="R158" s="23"/>
      <c r="S158" s="23"/>
      <c r="T158" s="23"/>
      <c r="U158" s="23"/>
      <c r="V158" s="23"/>
      <c r="AD158" s="23"/>
      <c r="AR158" s="23"/>
    </row>
    <row r="159" spans="4:44" x14ac:dyDescent="0.25">
      <c r="D159" s="23"/>
      <c r="E159" s="23"/>
      <c r="F159" s="23"/>
      <c r="G159" s="23"/>
      <c r="H159" s="23"/>
      <c r="I159" s="23"/>
      <c r="J159" s="23"/>
      <c r="K159" s="23"/>
      <c r="L159" s="23"/>
      <c r="M159" s="23"/>
      <c r="N159" s="23"/>
      <c r="O159" s="23"/>
      <c r="P159" s="23"/>
      <c r="Q159" s="23"/>
      <c r="R159" s="23"/>
      <c r="S159" s="23"/>
      <c r="T159" s="23"/>
      <c r="U159" s="23"/>
      <c r="V159" s="23"/>
      <c r="AD159" s="23"/>
      <c r="AR159" s="23"/>
    </row>
    <row r="160" spans="4:44" x14ac:dyDescent="0.25">
      <c r="D160" s="23"/>
      <c r="E160" s="23"/>
      <c r="F160" s="23"/>
      <c r="G160" s="23"/>
      <c r="H160" s="23"/>
      <c r="I160" s="23"/>
      <c r="J160" s="23"/>
      <c r="K160" s="23"/>
      <c r="L160" s="23"/>
      <c r="M160" s="23"/>
      <c r="N160" s="23"/>
      <c r="O160" s="23"/>
      <c r="P160" s="23"/>
      <c r="Q160" s="23"/>
      <c r="R160" s="23"/>
      <c r="S160" s="23"/>
      <c r="T160" s="23"/>
      <c r="U160" s="23"/>
      <c r="V160" s="23"/>
      <c r="AD160" s="23"/>
      <c r="AR160" s="23"/>
    </row>
    <row r="161" spans="4:44" x14ac:dyDescent="0.25">
      <c r="D161" s="23"/>
      <c r="E161" s="23"/>
      <c r="F161" s="23"/>
      <c r="G161" s="23"/>
      <c r="H161" s="23"/>
      <c r="I161" s="23"/>
      <c r="J161" s="23"/>
      <c r="K161" s="23"/>
      <c r="L161" s="23"/>
      <c r="M161" s="23"/>
      <c r="N161" s="23"/>
      <c r="O161" s="23"/>
      <c r="P161" s="23"/>
      <c r="Q161" s="23"/>
      <c r="R161" s="23"/>
      <c r="S161" s="23"/>
      <c r="T161" s="23"/>
      <c r="U161" s="23"/>
      <c r="V161" s="23"/>
      <c r="AD161" s="23"/>
      <c r="AR161" s="23"/>
    </row>
    <row r="162" spans="4:44" x14ac:dyDescent="0.25">
      <c r="D162" s="23"/>
      <c r="E162" s="23"/>
      <c r="F162" s="23"/>
      <c r="G162" s="23"/>
      <c r="H162" s="23"/>
      <c r="I162" s="23"/>
      <c r="J162" s="23"/>
      <c r="K162" s="23"/>
      <c r="L162" s="23"/>
      <c r="M162" s="23"/>
      <c r="N162" s="23"/>
      <c r="O162" s="23"/>
      <c r="P162" s="23"/>
      <c r="Q162" s="23"/>
      <c r="R162" s="23"/>
      <c r="S162" s="23"/>
      <c r="T162" s="23"/>
      <c r="U162" s="23"/>
      <c r="V162" s="23"/>
      <c r="AD162" s="23"/>
      <c r="AR162" s="23"/>
    </row>
    <row r="163" spans="4:44" x14ac:dyDescent="0.25">
      <c r="D163" s="23"/>
      <c r="E163" s="23"/>
      <c r="F163" s="23"/>
      <c r="G163" s="23"/>
      <c r="H163" s="23"/>
      <c r="I163" s="23"/>
      <c r="J163" s="23"/>
      <c r="K163" s="23"/>
      <c r="L163" s="23"/>
      <c r="M163" s="23"/>
      <c r="N163" s="23"/>
      <c r="O163" s="23"/>
      <c r="P163" s="23"/>
      <c r="Q163" s="23"/>
      <c r="R163" s="23"/>
      <c r="S163" s="23"/>
      <c r="T163" s="23"/>
      <c r="U163" s="23"/>
      <c r="V163" s="23"/>
      <c r="AD163" s="23"/>
      <c r="AR163" s="23"/>
    </row>
    <row r="164" spans="4:44" x14ac:dyDescent="0.25">
      <c r="D164" s="23"/>
      <c r="E164" s="23"/>
      <c r="F164" s="23"/>
      <c r="G164" s="23"/>
      <c r="H164" s="23"/>
      <c r="I164" s="23"/>
      <c r="J164" s="23"/>
      <c r="K164" s="23"/>
      <c r="L164" s="23"/>
      <c r="M164" s="23"/>
      <c r="N164" s="23"/>
      <c r="O164" s="23"/>
      <c r="P164" s="23"/>
      <c r="Q164" s="23"/>
      <c r="R164" s="23"/>
      <c r="S164" s="23"/>
      <c r="T164" s="23"/>
      <c r="U164" s="23"/>
      <c r="V164" s="23"/>
      <c r="AD164" s="23"/>
      <c r="AR164" s="23"/>
    </row>
    <row r="165" spans="4:44" x14ac:dyDescent="0.25">
      <c r="D165" s="23"/>
      <c r="E165" s="23"/>
      <c r="F165" s="23"/>
      <c r="G165" s="23"/>
      <c r="H165" s="23"/>
      <c r="I165" s="23"/>
      <c r="J165" s="23"/>
      <c r="K165" s="23"/>
      <c r="L165" s="23"/>
      <c r="M165" s="23"/>
      <c r="N165" s="23"/>
      <c r="O165" s="23"/>
      <c r="P165" s="23"/>
      <c r="Q165" s="23"/>
      <c r="R165" s="23"/>
      <c r="S165" s="23"/>
      <c r="T165" s="23"/>
      <c r="U165" s="23"/>
      <c r="V165" s="23"/>
      <c r="AD165" s="23"/>
      <c r="AR165" s="23"/>
    </row>
    <row r="166" spans="4:44" x14ac:dyDescent="0.25">
      <c r="D166" s="23"/>
      <c r="E166" s="23"/>
      <c r="F166" s="23"/>
      <c r="G166" s="23"/>
      <c r="H166" s="23"/>
      <c r="I166" s="23"/>
      <c r="J166" s="23"/>
      <c r="K166" s="23"/>
      <c r="L166" s="23"/>
      <c r="M166" s="23"/>
      <c r="N166" s="23"/>
      <c r="O166" s="23"/>
      <c r="P166" s="23"/>
      <c r="Q166" s="23"/>
      <c r="R166" s="23"/>
      <c r="S166" s="23"/>
      <c r="T166" s="23"/>
      <c r="U166" s="23"/>
      <c r="V166" s="23"/>
      <c r="AD166" s="23"/>
      <c r="AR166" s="23"/>
    </row>
    <row r="167" spans="4:44" x14ac:dyDescent="0.25">
      <c r="D167" s="23"/>
      <c r="E167" s="23"/>
      <c r="F167" s="23"/>
      <c r="G167" s="23"/>
      <c r="H167" s="23"/>
      <c r="I167" s="23"/>
      <c r="J167" s="23"/>
      <c r="K167" s="23"/>
      <c r="L167" s="23"/>
      <c r="M167" s="23"/>
      <c r="N167" s="23"/>
      <c r="O167" s="23"/>
      <c r="P167" s="23"/>
      <c r="Q167" s="23"/>
      <c r="R167" s="23"/>
      <c r="S167" s="23"/>
      <c r="T167" s="23"/>
      <c r="U167" s="23"/>
      <c r="V167" s="23"/>
      <c r="AD167" s="23"/>
      <c r="AR167" s="23"/>
    </row>
    <row r="168" spans="4:44" x14ac:dyDescent="0.25">
      <c r="D168" s="23"/>
      <c r="E168" s="23"/>
      <c r="F168" s="23"/>
      <c r="G168" s="23"/>
      <c r="H168" s="23"/>
      <c r="I168" s="23"/>
      <c r="J168" s="23"/>
      <c r="K168" s="23"/>
      <c r="L168" s="23"/>
      <c r="M168" s="23"/>
      <c r="N168" s="23"/>
      <c r="O168" s="23"/>
      <c r="P168" s="23"/>
      <c r="Q168" s="23"/>
      <c r="R168" s="23"/>
      <c r="S168" s="23"/>
      <c r="T168" s="23"/>
      <c r="U168" s="23"/>
      <c r="V168" s="23"/>
      <c r="AD168" s="23"/>
      <c r="AR168" s="23"/>
    </row>
    <row r="169" spans="4:44" x14ac:dyDescent="0.25">
      <c r="D169" s="23"/>
      <c r="E169" s="23"/>
      <c r="F169" s="23"/>
      <c r="G169" s="23"/>
      <c r="H169" s="23"/>
      <c r="I169" s="23"/>
      <c r="J169" s="23"/>
      <c r="K169" s="23"/>
      <c r="L169" s="23"/>
      <c r="M169" s="23"/>
      <c r="N169" s="23"/>
      <c r="O169" s="23"/>
      <c r="P169" s="23"/>
      <c r="Q169" s="23"/>
      <c r="R169" s="23"/>
      <c r="S169" s="23"/>
      <c r="T169" s="23"/>
      <c r="U169" s="23"/>
      <c r="V169" s="23"/>
      <c r="AD169" s="23"/>
      <c r="AR169" s="23"/>
    </row>
    <row r="170" spans="4:44" x14ac:dyDescent="0.25">
      <c r="D170" s="23"/>
      <c r="E170" s="23"/>
      <c r="F170" s="23"/>
      <c r="G170" s="23"/>
      <c r="H170" s="23"/>
      <c r="I170" s="23"/>
      <c r="J170" s="23"/>
      <c r="K170" s="23"/>
      <c r="L170" s="23"/>
      <c r="M170" s="23"/>
      <c r="N170" s="23"/>
      <c r="O170" s="23"/>
      <c r="P170" s="23"/>
      <c r="Q170" s="23"/>
      <c r="R170" s="23"/>
      <c r="S170" s="23"/>
      <c r="T170" s="23"/>
      <c r="U170" s="23"/>
      <c r="V170" s="23"/>
      <c r="AD170" s="23"/>
      <c r="AR170" s="23"/>
    </row>
    <row r="171" spans="4:44" x14ac:dyDescent="0.25">
      <c r="D171" s="23"/>
      <c r="E171" s="23"/>
      <c r="F171" s="23"/>
      <c r="G171" s="23"/>
      <c r="H171" s="23"/>
      <c r="I171" s="23"/>
      <c r="J171" s="23"/>
      <c r="K171" s="23"/>
      <c r="L171" s="23"/>
      <c r="M171" s="23"/>
      <c r="N171" s="23"/>
      <c r="O171" s="23"/>
      <c r="P171" s="23"/>
      <c r="Q171" s="23"/>
      <c r="R171" s="23"/>
      <c r="S171" s="23"/>
      <c r="T171" s="23"/>
      <c r="U171" s="23"/>
      <c r="V171" s="23"/>
      <c r="AD171" s="23"/>
      <c r="AR171" s="23"/>
    </row>
    <row r="172" spans="4:44" x14ac:dyDescent="0.25">
      <c r="D172" s="23"/>
      <c r="E172" s="23"/>
      <c r="F172" s="23"/>
      <c r="G172" s="23"/>
      <c r="H172" s="23"/>
      <c r="I172" s="23"/>
      <c r="J172" s="23"/>
      <c r="K172" s="23"/>
      <c r="L172" s="23"/>
      <c r="M172" s="23"/>
      <c r="N172" s="23"/>
      <c r="O172" s="23"/>
      <c r="P172" s="23"/>
      <c r="Q172" s="23"/>
      <c r="R172" s="23"/>
      <c r="S172" s="23"/>
      <c r="T172" s="23"/>
      <c r="U172" s="23"/>
      <c r="V172" s="23"/>
      <c r="AD172" s="23"/>
      <c r="AR172" s="23"/>
    </row>
    <row r="173" spans="4:44" x14ac:dyDescent="0.25">
      <c r="D173" s="23"/>
      <c r="E173" s="23"/>
      <c r="F173" s="23"/>
      <c r="G173" s="23"/>
      <c r="H173" s="23"/>
      <c r="I173" s="23"/>
      <c r="J173" s="23"/>
      <c r="K173" s="23"/>
      <c r="L173" s="23"/>
      <c r="M173" s="23"/>
      <c r="N173" s="23"/>
      <c r="O173" s="23"/>
      <c r="P173" s="23"/>
      <c r="Q173" s="23"/>
      <c r="R173" s="23"/>
      <c r="S173" s="23"/>
      <c r="T173" s="23"/>
      <c r="U173" s="23"/>
      <c r="V173" s="23"/>
      <c r="AD173" s="23"/>
      <c r="AR173" s="23"/>
    </row>
    <row r="174" spans="4:44" x14ac:dyDescent="0.25">
      <c r="D174" s="23"/>
      <c r="E174" s="23"/>
      <c r="F174" s="23"/>
      <c r="G174" s="23"/>
      <c r="H174" s="23"/>
      <c r="I174" s="23"/>
      <c r="J174" s="23"/>
      <c r="K174" s="23"/>
      <c r="L174" s="23"/>
      <c r="M174" s="23"/>
      <c r="N174" s="23"/>
      <c r="O174" s="23"/>
      <c r="P174" s="23"/>
      <c r="Q174" s="23"/>
      <c r="R174" s="23"/>
      <c r="S174" s="23"/>
      <c r="T174" s="23"/>
      <c r="U174" s="23"/>
      <c r="V174" s="23"/>
      <c r="AD174" s="23"/>
      <c r="AR174" s="23"/>
    </row>
    <row r="175" spans="4:44" x14ac:dyDescent="0.25">
      <c r="D175" s="23"/>
      <c r="E175" s="23"/>
      <c r="F175" s="23"/>
      <c r="G175" s="23"/>
      <c r="H175" s="23"/>
      <c r="I175" s="23"/>
      <c r="J175" s="23"/>
      <c r="K175" s="23"/>
      <c r="L175" s="23"/>
      <c r="M175" s="23"/>
      <c r="N175" s="23"/>
      <c r="O175" s="23"/>
      <c r="P175" s="23"/>
      <c r="Q175" s="23"/>
      <c r="R175" s="23"/>
      <c r="S175" s="23"/>
      <c r="T175" s="23"/>
      <c r="U175" s="23"/>
      <c r="V175" s="23"/>
      <c r="AD175" s="23"/>
      <c r="AR175" s="23"/>
    </row>
    <row r="176" spans="4:44" x14ac:dyDescent="0.25">
      <c r="D176" s="23"/>
      <c r="E176" s="23"/>
      <c r="F176" s="23"/>
      <c r="G176" s="23"/>
      <c r="H176" s="23"/>
      <c r="I176" s="23"/>
      <c r="J176" s="23"/>
      <c r="K176" s="23"/>
      <c r="L176" s="23"/>
      <c r="M176" s="23"/>
      <c r="N176" s="23"/>
      <c r="O176" s="23"/>
      <c r="P176" s="23"/>
      <c r="Q176" s="23"/>
      <c r="R176" s="23"/>
      <c r="S176" s="23"/>
      <c r="T176" s="23"/>
      <c r="U176" s="23"/>
      <c r="V176" s="23"/>
      <c r="AD176" s="23"/>
      <c r="AR176" s="23"/>
    </row>
    <row r="177" spans="4:44" x14ac:dyDescent="0.25">
      <c r="D177" s="23"/>
      <c r="E177" s="23"/>
      <c r="F177" s="23"/>
      <c r="G177" s="23"/>
      <c r="H177" s="23"/>
      <c r="I177" s="23"/>
      <c r="J177" s="23"/>
      <c r="K177" s="23"/>
      <c r="L177" s="23"/>
      <c r="M177" s="23"/>
      <c r="N177" s="23"/>
      <c r="O177" s="23"/>
      <c r="P177" s="23"/>
      <c r="Q177" s="23"/>
      <c r="R177" s="23"/>
      <c r="S177" s="23"/>
      <c r="T177" s="23"/>
      <c r="U177" s="23"/>
      <c r="V177" s="23"/>
      <c r="AD177" s="23"/>
      <c r="AR177" s="23"/>
    </row>
    <row r="178" spans="4:44" x14ac:dyDescent="0.25">
      <c r="D178" s="23"/>
      <c r="E178" s="23"/>
      <c r="F178" s="23"/>
      <c r="G178" s="23"/>
      <c r="H178" s="23"/>
      <c r="I178" s="23"/>
      <c r="J178" s="23"/>
      <c r="K178" s="23"/>
      <c r="L178" s="23"/>
      <c r="M178" s="23"/>
      <c r="N178" s="23"/>
      <c r="O178" s="23"/>
      <c r="P178" s="23"/>
      <c r="Q178" s="23"/>
      <c r="R178" s="23"/>
      <c r="S178" s="23"/>
      <c r="T178" s="23"/>
      <c r="U178" s="23"/>
      <c r="V178" s="23"/>
      <c r="AD178" s="23"/>
      <c r="AR178" s="23"/>
    </row>
    <row r="179" spans="4:44" x14ac:dyDescent="0.25">
      <c r="D179" s="23"/>
      <c r="E179" s="23"/>
      <c r="F179" s="23"/>
      <c r="G179" s="23"/>
      <c r="H179" s="23"/>
      <c r="I179" s="23"/>
      <c r="J179" s="23"/>
      <c r="K179" s="23"/>
      <c r="L179" s="23"/>
      <c r="M179" s="23"/>
      <c r="N179" s="23"/>
      <c r="O179" s="23"/>
      <c r="P179" s="23"/>
      <c r="Q179" s="23"/>
      <c r="R179" s="23"/>
      <c r="S179" s="23"/>
      <c r="T179" s="23"/>
      <c r="U179" s="23"/>
      <c r="V179" s="23"/>
      <c r="AD179" s="23"/>
      <c r="AR179" s="23"/>
    </row>
    <row r="180" spans="4:44" x14ac:dyDescent="0.25">
      <c r="D180" s="23"/>
      <c r="E180" s="23"/>
      <c r="F180" s="23"/>
      <c r="G180" s="23"/>
      <c r="H180" s="23"/>
      <c r="I180" s="23"/>
      <c r="J180" s="23"/>
      <c r="K180" s="23"/>
      <c r="L180" s="23"/>
      <c r="M180" s="23"/>
      <c r="N180" s="23"/>
      <c r="O180" s="23"/>
      <c r="P180" s="23"/>
      <c r="Q180" s="23"/>
      <c r="R180" s="23"/>
      <c r="S180" s="23"/>
      <c r="T180" s="23"/>
      <c r="U180" s="23"/>
      <c r="V180" s="23"/>
      <c r="AD180" s="23"/>
      <c r="AR180" s="23"/>
    </row>
    <row r="181" spans="4:44" x14ac:dyDescent="0.25">
      <c r="D181" s="23"/>
      <c r="E181" s="23"/>
      <c r="F181" s="23"/>
      <c r="G181" s="23"/>
      <c r="H181" s="23"/>
      <c r="I181" s="23"/>
      <c r="J181" s="23"/>
      <c r="K181" s="23"/>
      <c r="L181" s="23"/>
      <c r="M181" s="23"/>
      <c r="N181" s="23"/>
      <c r="O181" s="23"/>
      <c r="P181" s="23"/>
      <c r="Q181" s="23"/>
      <c r="R181" s="23"/>
      <c r="S181" s="23"/>
      <c r="T181" s="23"/>
      <c r="U181" s="23"/>
      <c r="V181" s="23"/>
      <c r="AD181" s="23"/>
      <c r="AR181" s="23"/>
    </row>
    <row r="182" spans="4:44" x14ac:dyDescent="0.25">
      <c r="D182" s="23"/>
      <c r="E182" s="23"/>
      <c r="F182" s="23"/>
      <c r="G182" s="23"/>
      <c r="H182" s="23"/>
      <c r="I182" s="23"/>
      <c r="J182" s="23"/>
      <c r="K182" s="23"/>
      <c r="L182" s="23"/>
      <c r="M182" s="23"/>
      <c r="N182" s="23"/>
      <c r="O182" s="23"/>
      <c r="P182" s="23"/>
      <c r="Q182" s="23"/>
      <c r="R182" s="23"/>
      <c r="S182" s="23"/>
      <c r="T182" s="23"/>
      <c r="U182" s="23"/>
      <c r="V182" s="23"/>
      <c r="AD182" s="23"/>
      <c r="AR182" s="23"/>
    </row>
    <row r="183" spans="4:44" x14ac:dyDescent="0.25">
      <c r="D183" s="23"/>
      <c r="E183" s="23"/>
      <c r="F183" s="23"/>
      <c r="G183" s="23"/>
      <c r="H183" s="23"/>
      <c r="I183" s="23"/>
      <c r="J183" s="23"/>
      <c r="K183" s="23"/>
      <c r="L183" s="23"/>
      <c r="M183" s="23"/>
      <c r="N183" s="23"/>
      <c r="O183" s="23"/>
      <c r="P183" s="23"/>
      <c r="Q183" s="23"/>
      <c r="R183" s="23"/>
      <c r="S183" s="23"/>
      <c r="T183" s="23"/>
      <c r="U183" s="23"/>
      <c r="V183" s="23"/>
      <c r="AD183" s="23"/>
      <c r="AR183" s="23"/>
    </row>
    <row r="184" spans="4:44" x14ac:dyDescent="0.25">
      <c r="D184" s="23"/>
      <c r="E184" s="23"/>
      <c r="F184" s="23"/>
      <c r="G184" s="23"/>
      <c r="H184" s="23"/>
      <c r="I184" s="23"/>
      <c r="J184" s="23"/>
      <c r="K184" s="23"/>
      <c r="L184" s="23"/>
      <c r="M184" s="23"/>
      <c r="N184" s="23"/>
      <c r="O184" s="23"/>
      <c r="P184" s="23"/>
      <c r="Q184" s="23"/>
      <c r="R184" s="23"/>
      <c r="S184" s="23"/>
      <c r="T184" s="23"/>
      <c r="U184" s="23"/>
      <c r="V184" s="23"/>
      <c r="AD184" s="23"/>
      <c r="AR184" s="23"/>
    </row>
    <row r="185" spans="4:44" x14ac:dyDescent="0.25">
      <c r="D185" s="23"/>
      <c r="E185" s="23"/>
      <c r="F185" s="23"/>
      <c r="G185" s="23"/>
      <c r="H185" s="23"/>
      <c r="I185" s="23"/>
      <c r="J185" s="23"/>
      <c r="K185" s="23"/>
      <c r="L185" s="23"/>
      <c r="M185" s="23"/>
      <c r="N185" s="23"/>
      <c r="O185" s="23"/>
      <c r="P185" s="23"/>
      <c r="Q185" s="23"/>
      <c r="R185" s="23"/>
      <c r="S185" s="23"/>
      <c r="T185" s="23"/>
      <c r="U185" s="23"/>
      <c r="V185" s="23"/>
      <c r="AD185" s="23"/>
      <c r="AR185" s="23"/>
    </row>
  </sheetData>
  <mergeCells count="5">
    <mergeCell ref="A2:C2"/>
    <mergeCell ref="A12:C12"/>
    <mergeCell ref="A38:C38"/>
    <mergeCell ref="A46:C46"/>
    <mergeCell ref="A52:C52"/>
  </mergeCells>
  <conditionalFormatting sqref="D56:AR56">
    <cfRule type="cellIs" dxfId="0" priority="1" operator="lessThan">
      <formula>$C$58</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E25"/>
  <sheetViews>
    <sheetView zoomScale="70" zoomScaleNormal="70" workbookViewId="0">
      <selection activeCell="H30" sqref="H30"/>
    </sheetView>
  </sheetViews>
  <sheetFormatPr defaultColWidth="11.19921875" defaultRowHeight="15.6" x14ac:dyDescent="0.3"/>
  <cols>
    <col min="1" max="1" width="10" customWidth="1"/>
    <col min="2" max="2" width="25.19921875" customWidth="1"/>
    <col min="3" max="3" width="16.19921875" style="72" customWidth="1"/>
    <col min="4" max="4" width="15.796875" style="72" customWidth="1"/>
    <col min="5" max="5" width="17.796875" style="72" customWidth="1"/>
  </cols>
  <sheetData>
    <row r="1" spans="1:5" ht="21" x14ac:dyDescent="0.4">
      <c r="C1" s="112" t="s">
        <v>111</v>
      </c>
      <c r="D1" s="3"/>
    </row>
    <row r="2" spans="1:5" ht="21" x14ac:dyDescent="0.4">
      <c r="C2" s="112" t="s">
        <v>160</v>
      </c>
      <c r="D2" s="3"/>
    </row>
    <row r="3" spans="1:5" hidden="1" x14ac:dyDescent="0.3">
      <c r="A3" s="2" t="s">
        <v>112</v>
      </c>
      <c r="B3" t="s">
        <v>113</v>
      </c>
      <c r="C3" s="55" t="s">
        <v>114</v>
      </c>
      <c r="D3" s="55" t="s">
        <v>115</v>
      </c>
      <c r="E3" s="55" t="s">
        <v>116</v>
      </c>
    </row>
    <row r="4" spans="1:5" x14ac:dyDescent="0.3">
      <c r="A4" s="2" t="s">
        <v>89</v>
      </c>
      <c r="C4" s="80" t="s">
        <v>98</v>
      </c>
      <c r="D4" s="80" t="s">
        <v>99</v>
      </c>
      <c r="E4" s="80" t="s">
        <v>100</v>
      </c>
    </row>
    <row r="5" spans="1:5" x14ac:dyDescent="0.3">
      <c r="A5" s="54" t="s">
        <v>90</v>
      </c>
      <c r="B5" s="54"/>
    </row>
    <row r="6" spans="1:5" x14ac:dyDescent="0.3">
      <c r="B6" t="s">
        <v>91</v>
      </c>
      <c r="C6" s="105">
        <f>'Cash Flow 1-3'!P56</f>
        <v>21201.598999999998</v>
      </c>
      <c r="D6" s="105">
        <f>'Cash Flow 1-3'!AD56</f>
        <v>63923.731000000029</v>
      </c>
      <c r="E6" s="105">
        <f>'Cash Flow 1-3'!AR56</f>
        <v>148405.86300000004</v>
      </c>
    </row>
    <row r="7" spans="1:5" x14ac:dyDescent="0.3">
      <c r="B7" t="s">
        <v>92</v>
      </c>
      <c r="C7" s="105"/>
      <c r="D7" s="105"/>
      <c r="E7" s="105"/>
    </row>
    <row r="8" spans="1:5" x14ac:dyDescent="0.3">
      <c r="B8" t="s">
        <v>93</v>
      </c>
      <c r="C8" s="105"/>
      <c r="D8" s="105"/>
      <c r="E8" s="105"/>
    </row>
    <row r="9" spans="1:5" x14ac:dyDescent="0.3">
      <c r="C9" s="105"/>
      <c r="D9" s="105"/>
      <c r="E9" s="105"/>
    </row>
    <row r="10" spans="1:5" x14ac:dyDescent="0.3">
      <c r="A10" s="75" t="s">
        <v>94</v>
      </c>
      <c r="B10" s="75"/>
      <c r="C10" s="106">
        <f>SUM(C6:C8)</f>
        <v>21201.598999999998</v>
      </c>
      <c r="D10" s="106">
        <f t="shared" ref="D10:E10" si="0">SUM(D6:D8)</f>
        <v>63923.731000000029</v>
      </c>
      <c r="E10" s="106">
        <f t="shared" si="0"/>
        <v>148405.86300000004</v>
      </c>
    </row>
    <row r="11" spans="1:5" x14ac:dyDescent="0.3">
      <c r="C11" s="105"/>
      <c r="D11" s="105"/>
      <c r="E11" s="105"/>
    </row>
    <row r="12" spans="1:5" x14ac:dyDescent="0.3">
      <c r="A12" s="76" t="s">
        <v>110</v>
      </c>
      <c r="B12" s="77"/>
      <c r="C12" s="107">
        <f>C10</f>
        <v>21201.598999999998</v>
      </c>
      <c r="D12" s="107">
        <f t="shared" ref="D12:E12" si="1">D10</f>
        <v>63923.731000000029</v>
      </c>
      <c r="E12" s="107">
        <f t="shared" si="1"/>
        <v>148405.86300000004</v>
      </c>
    </row>
    <row r="13" spans="1:5" x14ac:dyDescent="0.3">
      <c r="C13" s="105"/>
      <c r="D13" s="105"/>
      <c r="E13" s="105"/>
    </row>
    <row r="14" spans="1:5" x14ac:dyDescent="0.3">
      <c r="C14" s="105"/>
      <c r="D14" s="105"/>
      <c r="E14" s="105"/>
    </row>
    <row r="15" spans="1:5" x14ac:dyDescent="0.3">
      <c r="A15" s="2" t="s">
        <v>95</v>
      </c>
      <c r="C15" s="105"/>
      <c r="D15" s="105"/>
      <c r="E15" s="105"/>
    </row>
    <row r="16" spans="1:5" x14ac:dyDescent="0.3">
      <c r="A16" s="53" t="s">
        <v>96</v>
      </c>
      <c r="B16" s="53"/>
      <c r="C16" s="105"/>
      <c r="D16" s="105"/>
      <c r="E16" s="105"/>
    </row>
    <row r="17" spans="1:5" x14ac:dyDescent="0.3">
      <c r="B17" t="s">
        <v>97</v>
      </c>
      <c r="C17" s="105"/>
      <c r="D17" s="105"/>
      <c r="E17" s="105"/>
    </row>
    <row r="18" spans="1:5" x14ac:dyDescent="0.3">
      <c r="C18" s="105"/>
      <c r="D18" s="105"/>
      <c r="E18" s="105"/>
    </row>
    <row r="19" spans="1:5" x14ac:dyDescent="0.3">
      <c r="A19" s="76" t="s">
        <v>108</v>
      </c>
      <c r="B19" s="77"/>
      <c r="C19" s="107"/>
      <c r="D19" s="107"/>
      <c r="E19" s="107"/>
    </row>
    <row r="20" spans="1:5" x14ac:dyDescent="0.3">
      <c r="C20" s="105"/>
      <c r="D20" s="105"/>
      <c r="E20" s="105"/>
    </row>
    <row r="21" spans="1:5" x14ac:dyDescent="0.3">
      <c r="A21" t="s">
        <v>105</v>
      </c>
      <c r="C21" s="105"/>
      <c r="D21" s="105"/>
      <c r="E21" s="105"/>
    </row>
    <row r="22" spans="1:5" x14ac:dyDescent="0.3">
      <c r="A22" t="s">
        <v>117</v>
      </c>
      <c r="C22" s="105"/>
      <c r="D22" s="105"/>
      <c r="E22" s="105"/>
    </row>
    <row r="23" spans="1:5" x14ac:dyDescent="0.3">
      <c r="A23" s="73" t="s">
        <v>106</v>
      </c>
      <c r="B23" s="74"/>
      <c r="C23" s="106">
        <f>C12</f>
        <v>21201.598999999998</v>
      </c>
      <c r="D23" s="106">
        <f t="shared" ref="D23:E23" si="2">D12</f>
        <v>63923.731000000029</v>
      </c>
      <c r="E23" s="106">
        <f t="shared" si="2"/>
        <v>148405.86300000004</v>
      </c>
    </row>
    <row r="24" spans="1:5" x14ac:dyDescent="0.3">
      <c r="C24" s="105"/>
      <c r="D24" s="105"/>
      <c r="E24" s="105"/>
    </row>
    <row r="25" spans="1:5" ht="17.399999999999999" x14ac:dyDescent="0.45">
      <c r="A25" s="78" t="s">
        <v>107</v>
      </c>
      <c r="B25" s="79"/>
      <c r="C25" s="108">
        <f>C19+C23</f>
        <v>21201.598999999998</v>
      </c>
      <c r="D25" s="108">
        <f t="shared" ref="D25:E25" si="3">D19+D23</f>
        <v>63923.731000000029</v>
      </c>
      <c r="E25" s="108">
        <f t="shared" si="3"/>
        <v>148405.86300000004</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Up Costs  </vt:lpstr>
      <vt:lpstr>Income Statement Year 1 </vt:lpstr>
      <vt:lpstr>Income Statement Year 2 </vt:lpstr>
      <vt:lpstr>Income Statement Year 3</vt:lpstr>
      <vt:lpstr>Cash Flow Summary</vt:lpstr>
      <vt:lpstr>Cash Flow 1-3</vt:lpstr>
      <vt:lpstr>Balance Sheet Year 1&amp;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FRETCHE TOLEDANO</cp:lastModifiedBy>
  <cp:lastPrinted>2024-03-18T04:20:25Z</cp:lastPrinted>
  <dcterms:created xsi:type="dcterms:W3CDTF">2022-03-19T15:50:25Z</dcterms:created>
  <dcterms:modified xsi:type="dcterms:W3CDTF">2024-03-18T21:47:35Z</dcterms:modified>
</cp:coreProperties>
</file>